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FAKULTET\Ekonomski fakultet\Mikroekonomija\Akademska 2020-2021\15.02.2021\"/>
    </mc:Choice>
  </mc:AlternateContent>
  <bookViews>
    <workbookView xWindow="0" yWindow="0" windowWidth="21576" windowHeight="10212"/>
  </bookViews>
  <sheets>
    <sheet name="Микроекономија" sheetId="1" r:id="rId1"/>
  </sheets>
  <definedNames>
    <definedName name="_xlnm._FilterDatabase" localSheetId="0" hidden="1">Микроекономија!$O$6:$O$122</definedName>
    <definedName name="_xlnm.Criteria" localSheetId="0">Микроекономија!#REF!</definedName>
    <definedName name="_xlnm.Print_Area" localSheetId="0">Микроекономија!$A$1:$Q$144</definedName>
  </definedNames>
  <calcPr calcId="162913"/>
</workbook>
</file>

<file path=xl/calcChain.xml><?xml version="1.0" encoding="utf-8"?>
<calcChain xmlns="http://schemas.openxmlformats.org/spreadsheetml/2006/main">
  <c r="H9" i="1" l="1"/>
  <c r="H48" i="1"/>
  <c r="F48" i="1"/>
  <c r="F31" i="1"/>
  <c r="F35" i="1"/>
  <c r="F92" i="1"/>
  <c r="H73" i="1"/>
  <c r="F73" i="1"/>
  <c r="H38" i="1"/>
  <c r="H107" i="1"/>
  <c r="F107" i="1"/>
  <c r="H80" i="1"/>
  <c r="F80" i="1"/>
  <c r="H64" i="1"/>
  <c r="F64" i="1"/>
  <c r="H52" i="1"/>
  <c r="H15" i="1"/>
  <c r="F15" i="1"/>
  <c r="H85" i="1"/>
  <c r="F85" i="1"/>
  <c r="H43" i="1"/>
  <c r="H89" i="1"/>
  <c r="F89" i="1"/>
  <c r="H53" i="1"/>
  <c r="F53" i="1"/>
  <c r="H7" i="1"/>
  <c r="F33" i="1"/>
  <c r="H63" i="1"/>
  <c r="F63" i="1"/>
  <c r="H66" i="1"/>
  <c r="F36" i="1"/>
  <c r="H8" i="1"/>
  <c r="F8" i="1"/>
  <c r="F99" i="1"/>
  <c r="H57" i="1"/>
  <c r="K129" i="1" l="1"/>
  <c r="L129" i="1" s="1"/>
  <c r="H129" i="1"/>
  <c r="D137" i="1"/>
  <c r="G129" i="1" s="1"/>
</calcChain>
</file>

<file path=xl/sharedStrings.xml><?xml version="1.0" encoding="utf-8"?>
<sst xmlns="http://schemas.openxmlformats.org/spreadsheetml/2006/main" count="539" uniqueCount="305">
  <si>
    <t>Р.б.</t>
  </si>
  <si>
    <t>Индекс</t>
  </si>
  <si>
    <t>Први тест</t>
  </si>
  <si>
    <t>Поена</t>
  </si>
  <si>
    <t>Датум</t>
  </si>
  <si>
    <t>Други тест</t>
  </si>
  <si>
    <t>Присуство</t>
  </si>
  <si>
    <t>Презиме</t>
  </si>
  <si>
    <t>Име</t>
  </si>
  <si>
    <t>Универзитет у Бањој Луци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</si>
  <si>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</si>
  <si>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</si>
  <si>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</si>
  <si>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</si>
  <si>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</si>
  <si>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</si>
  <si>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</si>
  <si>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Микроекономија</t>
  </si>
  <si>
    <t>Тања</t>
  </si>
  <si>
    <t>Јована</t>
  </si>
  <si>
    <t>Ивана</t>
  </si>
  <si>
    <t>Наташа</t>
  </si>
  <si>
    <t>Александра</t>
  </si>
  <si>
    <t>Милица</t>
  </si>
  <si>
    <t>Милана</t>
  </si>
  <si>
    <t>Марија</t>
  </si>
  <si>
    <t>Јелена</t>
  </si>
  <si>
    <t>Саша</t>
  </si>
  <si>
    <t>Кристина</t>
  </si>
  <si>
    <t>Лазић</t>
  </si>
  <si>
    <t>Маја</t>
  </si>
  <si>
    <t>Драгана</t>
  </si>
  <si>
    <t>Дајана</t>
  </si>
  <si>
    <t>Сара</t>
  </si>
  <si>
    <t>Николина</t>
  </si>
  <si>
    <t>Петковић</t>
  </si>
  <si>
    <t>Стефан</t>
  </si>
  <si>
    <t>Оцјена</t>
  </si>
  <si>
    <t>Број
питања</t>
  </si>
  <si>
    <t>Станчевић</t>
  </si>
  <si>
    <t>Дејан</t>
  </si>
  <si>
    <t>Бабић</t>
  </si>
  <si>
    <t>Пријављено</t>
  </si>
  <si>
    <t>Приступило испиту</t>
  </si>
  <si>
    <t>Положило</t>
  </si>
  <si>
    <t>Просјечна оцјена</t>
  </si>
  <si>
    <t>Укупна пролазност</t>
  </si>
  <si>
    <t>Одустало</t>
  </si>
  <si>
    <t>Одговарало</t>
  </si>
  <si>
    <t>Пролазност од броја студената који су одговарали</t>
  </si>
  <si>
    <t>Укупно</t>
  </si>
  <si>
    <t>Број</t>
  </si>
  <si>
    <t>200/14</t>
  </si>
  <si>
    <t>Мастало</t>
  </si>
  <si>
    <t>Ања</t>
  </si>
  <si>
    <t>Анђела</t>
  </si>
  <si>
    <t>Академик др Рајко Томаш, редовни професор</t>
  </si>
  <si>
    <t>95/17</t>
  </si>
  <si>
    <t>Тијана</t>
  </si>
  <si>
    <t>Ратковић</t>
  </si>
  <si>
    <t>Цвишић</t>
  </si>
  <si>
    <t>Александар</t>
  </si>
  <si>
    <t>118/16</t>
  </si>
  <si>
    <t>27/18</t>
  </si>
  <si>
    <t>66/18</t>
  </si>
  <si>
    <t>81/18</t>
  </si>
  <si>
    <t>129/18</t>
  </si>
  <si>
    <t>130/18</t>
  </si>
  <si>
    <t>132/18</t>
  </si>
  <si>
    <t>157/18</t>
  </si>
  <si>
    <t>165/18</t>
  </si>
  <si>
    <t>168/18</t>
  </si>
  <si>
    <t>Поповић</t>
  </si>
  <si>
    <t>Ступар</t>
  </si>
  <si>
    <t>Бркић</t>
  </si>
  <si>
    <t>Јањетовић</t>
  </si>
  <si>
    <t>Вујић</t>
  </si>
  <si>
    <t>Миловановић</t>
  </si>
  <si>
    <t>Црналић</t>
  </si>
  <si>
    <t>Спаић</t>
  </si>
  <si>
    <t>Поробић</t>
  </si>
  <si>
    <t>Јаћимовић</t>
  </si>
  <si>
    <t>Зивлак</t>
  </si>
  <si>
    <t>Милаковић</t>
  </si>
  <si>
    <t>Вуковић</t>
  </si>
  <si>
    <t>Теодора</t>
  </si>
  <si>
    <t>Данијела</t>
  </si>
  <si>
    <t>Жељана</t>
  </si>
  <si>
    <t>Вања</t>
  </si>
  <si>
    <t>Марко</t>
  </si>
  <si>
    <t>Виолета</t>
  </si>
  <si>
    <t>Давид</t>
  </si>
  <si>
    <t>Ајдин</t>
  </si>
  <si>
    <t>Предраг</t>
  </si>
  <si>
    <t>Милена</t>
  </si>
  <si>
    <t>Косана</t>
  </si>
  <si>
    <t>Адриана</t>
  </si>
  <si>
    <t>Пеђа</t>
  </si>
  <si>
    <t>Данило</t>
  </si>
  <si>
    <t>48/14</t>
  </si>
  <si>
    <t>23/17</t>
  </si>
  <si>
    <t>186/17</t>
  </si>
  <si>
    <t>8/18</t>
  </si>
  <si>
    <t>15/18</t>
  </si>
  <si>
    <t>36/18</t>
  </si>
  <si>
    <t>43/18</t>
  </si>
  <si>
    <t>46/18</t>
  </si>
  <si>
    <t>55/18</t>
  </si>
  <si>
    <t>98/18</t>
  </si>
  <si>
    <t>1/19</t>
  </si>
  <si>
    <t>3/19</t>
  </si>
  <si>
    <t>5/19</t>
  </si>
  <si>
    <t>6/19</t>
  </si>
  <si>
    <t>8/19</t>
  </si>
  <si>
    <t>9/19</t>
  </si>
  <si>
    <t>10/19</t>
  </si>
  <si>
    <t>11/19</t>
  </si>
  <si>
    <t>12/19</t>
  </si>
  <si>
    <t>13/19</t>
  </si>
  <si>
    <t>14/19</t>
  </si>
  <si>
    <t>15/19</t>
  </si>
  <si>
    <t>16/19</t>
  </si>
  <si>
    <t>17/19</t>
  </si>
  <si>
    <t>19/19</t>
  </si>
  <si>
    <t>23/19</t>
  </si>
  <si>
    <t>24/19</t>
  </si>
  <si>
    <t>26/19</t>
  </si>
  <si>
    <t>27/19</t>
  </si>
  <si>
    <t>29/19</t>
  </si>
  <si>
    <t>30/19</t>
  </si>
  <si>
    <t>31/19</t>
  </si>
  <si>
    <t>32/19</t>
  </si>
  <si>
    <t>35/19</t>
  </si>
  <si>
    <t>36/19</t>
  </si>
  <si>
    <t>38/19</t>
  </si>
  <si>
    <t>41/19</t>
  </si>
  <si>
    <t>46/19</t>
  </si>
  <si>
    <t>53/19</t>
  </si>
  <si>
    <t>54/19</t>
  </si>
  <si>
    <t>58/19</t>
  </si>
  <si>
    <t>64/19</t>
  </si>
  <si>
    <t>65/19</t>
  </si>
  <si>
    <t>66/19</t>
  </si>
  <si>
    <t>67/19</t>
  </si>
  <si>
    <t>70/19</t>
  </si>
  <si>
    <t>76/19</t>
  </si>
  <si>
    <t>78/19</t>
  </si>
  <si>
    <t>85/19</t>
  </si>
  <si>
    <t>86/19</t>
  </si>
  <si>
    <t>90/19</t>
  </si>
  <si>
    <t>99/19</t>
  </si>
  <si>
    <t>110/19</t>
  </si>
  <si>
    <t>129/19</t>
  </si>
  <si>
    <t>130/19</t>
  </si>
  <si>
    <t>131/19</t>
  </si>
  <si>
    <t>132/19</t>
  </si>
  <si>
    <t>134/19</t>
  </si>
  <si>
    <t>136/19</t>
  </si>
  <si>
    <t>138/19</t>
  </si>
  <si>
    <t>140/19</t>
  </si>
  <si>
    <t>141/19</t>
  </si>
  <si>
    <t>143/19</t>
  </si>
  <si>
    <t>144/19</t>
  </si>
  <si>
    <t>145/19</t>
  </si>
  <si>
    <t>148/19</t>
  </si>
  <si>
    <t>150/19</t>
  </si>
  <si>
    <t>157/19</t>
  </si>
  <si>
    <t>159/19</t>
  </si>
  <si>
    <t>162/19</t>
  </si>
  <si>
    <t>165/19</t>
  </si>
  <si>
    <t>170/19</t>
  </si>
  <si>
    <t>171/19</t>
  </si>
  <si>
    <t>173/19</t>
  </si>
  <si>
    <t>176/19</t>
  </si>
  <si>
    <t>183/19</t>
  </si>
  <si>
    <t>207/20</t>
  </si>
  <si>
    <t>Громилић</t>
  </si>
  <si>
    <t>Владимир</t>
  </si>
  <si>
    <t>Ковачевић</t>
  </si>
  <si>
    <t>Томић</t>
  </si>
  <si>
    <t>Малетић</t>
  </si>
  <si>
    <t>Лана</t>
  </si>
  <si>
    <t>Буха</t>
  </si>
  <si>
    <t>Суботић</t>
  </si>
  <si>
    <t>Чађо</t>
  </si>
  <si>
    <t>Влатковић</t>
  </si>
  <si>
    <t>Обрадовић</t>
  </si>
  <si>
    <t>Љиљана</t>
  </si>
  <si>
    <t>Срђан</t>
  </si>
  <si>
    <t>Јагузовић</t>
  </si>
  <si>
    <t>Дејана</t>
  </si>
  <si>
    <t>Орозовић</t>
  </si>
  <si>
    <t>Бојана</t>
  </si>
  <si>
    <t>Пеуља</t>
  </si>
  <si>
    <t>Стела</t>
  </si>
  <si>
    <t>Митровић</t>
  </si>
  <si>
    <t>Пејић</t>
  </si>
  <si>
    <t>Тутуш</t>
  </si>
  <si>
    <t>Штрбац</t>
  </si>
  <si>
    <t>Вранић</t>
  </si>
  <si>
    <t>Мирјана</t>
  </si>
  <si>
    <t>Домазет</t>
  </si>
  <si>
    <t>Савић</t>
  </si>
  <si>
    <t>Симић</t>
  </si>
  <si>
    <t>Кнежевић</t>
  </si>
  <si>
    <t>Станић</t>
  </si>
  <si>
    <t>Бубић</t>
  </si>
  <si>
    <t>Вујко</t>
  </si>
  <si>
    <t>Вукица</t>
  </si>
  <si>
    <t>Исидора</t>
  </si>
  <si>
    <t>Гаврић</t>
  </si>
  <si>
    <t>Милијана</t>
  </si>
  <si>
    <t>Тодић</t>
  </si>
  <si>
    <t>Хрваћанин</t>
  </si>
  <si>
    <t>Угрен</t>
  </si>
  <si>
    <t>Дубочанин</t>
  </si>
  <si>
    <t>Љубинка</t>
  </si>
  <si>
    <t>Дотлић</t>
  </si>
  <si>
    <t>Касаловић</t>
  </si>
  <si>
    <t>Јелисавац</t>
  </si>
  <si>
    <t>Борис</t>
  </si>
  <si>
    <t>Страјин</t>
  </si>
  <si>
    <t>Трубајић</t>
  </si>
  <si>
    <t>Огњен</t>
  </si>
  <si>
    <t>Блажевић</t>
  </si>
  <si>
    <t>Бајић</t>
  </si>
  <si>
    <t>Вујчић</t>
  </si>
  <si>
    <t>Реџеповић</t>
  </si>
  <si>
    <t>Самра</t>
  </si>
  <si>
    <t>Тенић</t>
  </si>
  <si>
    <t>Анастасија</t>
  </si>
  <si>
    <t>Дувњак</t>
  </si>
  <si>
    <t>Тинтор</t>
  </si>
  <si>
    <t>Шкрга</t>
  </si>
  <si>
    <t>Вукелић</t>
  </si>
  <si>
    <t>Остоја</t>
  </si>
  <si>
    <t>Голубовић</t>
  </si>
  <si>
    <t>Ранка</t>
  </si>
  <si>
    <t>Рупар</t>
  </si>
  <si>
    <t>Даничић</t>
  </si>
  <si>
    <t>Моцоња</t>
  </si>
  <si>
    <t>Смиљанић</t>
  </si>
  <si>
    <t>Гатарић</t>
  </si>
  <si>
    <t>Миленка</t>
  </si>
  <si>
    <t>Милиновић</t>
  </si>
  <si>
    <t>Миња</t>
  </si>
  <si>
    <t>Суша</t>
  </si>
  <si>
    <t>Андреа</t>
  </si>
  <si>
    <t>Тановић</t>
  </si>
  <si>
    <t>Радаковић</t>
  </si>
  <si>
    <t>Михајловић</t>
  </si>
  <si>
    <t>Бундало</t>
  </si>
  <si>
    <t>Станислав</t>
  </si>
  <si>
    <t>Јокић</t>
  </si>
  <si>
    <t>Жарко</t>
  </si>
  <si>
    <t>Кувач</t>
  </si>
  <si>
    <t>Невен</t>
  </si>
  <si>
    <t>Михајло</t>
  </si>
  <si>
    <t>Владан</t>
  </si>
  <si>
    <t>Црнадак</t>
  </si>
  <si>
    <t>Теодор</t>
  </si>
  <si>
    <t>Панџа</t>
  </si>
  <si>
    <t>87/19</t>
  </si>
  <si>
    <t>93/19</t>
  </si>
  <si>
    <t>Кос</t>
  </si>
  <si>
    <t>74/19</t>
  </si>
  <si>
    <t>Филип</t>
  </si>
  <si>
    <t>103/19</t>
  </si>
  <si>
    <t>Буква</t>
  </si>
  <si>
    <t>166/18</t>
  </si>
  <si>
    <t>Балабан</t>
  </si>
  <si>
    <t>Андреја</t>
  </si>
  <si>
    <t>154/19</t>
  </si>
  <si>
    <t>Тамара</t>
  </si>
  <si>
    <t>133/19</t>
  </si>
  <si>
    <t>Шимуновић</t>
  </si>
  <si>
    <t>Матеа</t>
  </si>
  <si>
    <t>22.12.20.</t>
  </si>
  <si>
    <t>2/19</t>
  </si>
  <si>
    <t>Матић</t>
  </si>
  <si>
    <t>Биљана</t>
  </si>
  <si>
    <t>106/19</t>
  </si>
  <si>
    <t>Чеко</t>
  </si>
  <si>
    <t>Маријана</t>
  </si>
  <si>
    <t>108/17</t>
  </si>
  <si>
    <t>Шарић</t>
  </si>
  <si>
    <t>24/18</t>
  </si>
  <si>
    <t>Црнић</t>
  </si>
  <si>
    <t>01.02.21.</t>
  </si>
  <si>
    <t>15.02.2021.</t>
  </si>
  <si>
    <t>22/19</t>
  </si>
  <si>
    <t>Новитовић</t>
  </si>
  <si>
    <t>Тара</t>
  </si>
  <si>
    <t>15.02.21.</t>
  </si>
  <si>
    <t>94/14</t>
  </si>
  <si>
    <t>Улетиловић</t>
  </si>
  <si>
    <t>Неда</t>
  </si>
  <si>
    <t>211/18</t>
  </si>
  <si>
    <t>114/19</t>
  </si>
  <si>
    <t>Вујмиловић</t>
  </si>
  <si>
    <t>Аљоша</t>
  </si>
  <si>
    <t>48/19</t>
  </si>
  <si>
    <t>Вујаковић</t>
  </si>
  <si>
    <t>РЕЗУЛТАТИ ИСПИТА</t>
  </si>
  <si>
    <t>Датум одржавања испита: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</si>
</sst>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201A]d\.\ m\.\ yy;@"/>
    <numFmt numFmtId="165" formatCode="0.0"/>
    <numFmt numFmtId="166" formatCode="0.0%"/>
  </numFmts>
  <fonts count="9" x14ac:knownFonts="1">
    <font>
      <sz val="10"/>
      <name val="Arial"/>
    </font>
    <font>
      <sz val="8"/>
      <name val="Arial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Arial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center" vertical="center"/>
    </xf>
    <xf numFmtId="1" fontId="2" fillId="2" borderId="22" xfId="0" applyNumberFormat="1" applyFont="1" applyFill="1" applyBorder="1" applyAlignment="1">
      <alignment horizontal="center" vertical="center"/>
    </xf>
    <xf numFmtId="1" fontId="3" fillId="2" borderId="24" xfId="0" applyNumberFormat="1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right" vertical="center"/>
    </xf>
    <xf numFmtId="0" fontId="2" fillId="2" borderId="2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right" vertical="center"/>
    </xf>
    <xf numFmtId="1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textRotation="90" wrapText="1"/>
    </xf>
    <xf numFmtId="1" fontId="4" fillId="2" borderId="0" xfId="0" applyNumberFormat="1" applyFont="1" applyFill="1" applyBorder="1" applyAlignment="1">
      <alignment horizontal="right" vertical="center"/>
    </xf>
    <xf numFmtId="1" fontId="6" fillId="2" borderId="0" xfId="0" applyNumberFormat="1" applyFont="1" applyFill="1" applyBorder="1" applyAlignment="1">
      <alignment horizontal="right" vertical="center"/>
    </xf>
    <xf numFmtId="165" fontId="6" fillId="2" borderId="0" xfId="0" applyNumberFormat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1" fontId="2" fillId="2" borderId="20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 wrapText="1"/>
    </xf>
    <xf numFmtId="1" fontId="2" fillId="2" borderId="23" xfId="0" applyNumberFormat="1" applyFont="1" applyFill="1" applyBorder="1" applyAlignment="1">
      <alignment horizontal="center" vertical="center"/>
    </xf>
    <xf numFmtId="1" fontId="2" fillId="2" borderId="30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1" fontId="3" fillId="2" borderId="33" xfId="0" applyNumberFormat="1" applyFont="1" applyFill="1" applyBorder="1" applyAlignment="1">
      <alignment horizontal="left" vertical="center"/>
    </xf>
    <xf numFmtId="1" fontId="3" fillId="2" borderId="27" xfId="0" applyNumberFormat="1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1" fontId="3" fillId="2" borderId="34" xfId="0" applyNumberFormat="1" applyFont="1" applyFill="1" applyBorder="1" applyAlignment="1">
      <alignment horizontal="right" vertical="center"/>
    </xf>
    <xf numFmtId="1" fontId="3" fillId="2" borderId="33" xfId="0" applyNumberFormat="1" applyFont="1" applyFill="1" applyBorder="1" applyAlignment="1">
      <alignment horizontal="right" vertical="center"/>
    </xf>
    <xf numFmtId="1" fontId="3" fillId="2" borderId="27" xfId="0" applyNumberFormat="1" applyFont="1" applyFill="1" applyBorder="1" applyAlignment="1">
      <alignment horizontal="right" vertical="center"/>
    </xf>
    <xf numFmtId="0" fontId="3" fillId="2" borderId="33" xfId="0" applyNumberFormat="1" applyFont="1" applyFill="1" applyBorder="1" applyAlignment="1">
      <alignment horizontal="right" vertical="center"/>
    </xf>
    <xf numFmtId="49" fontId="3" fillId="2" borderId="33" xfId="0" applyNumberFormat="1" applyFont="1" applyFill="1" applyBorder="1" applyAlignment="1">
      <alignment horizontal="right" vertical="center"/>
    </xf>
    <xf numFmtId="1" fontId="2" fillId="2" borderId="35" xfId="0" applyNumberFormat="1" applyFont="1" applyFill="1" applyBorder="1" applyAlignment="1">
      <alignment horizontal="center" vertical="center"/>
    </xf>
    <xf numFmtId="9" fontId="3" fillId="2" borderId="0" xfId="1" applyFont="1" applyFill="1" applyAlignment="1">
      <alignment vertical="center"/>
    </xf>
    <xf numFmtId="9" fontId="4" fillId="2" borderId="0" xfId="1" applyFont="1" applyFill="1" applyAlignment="1">
      <alignment vertical="center"/>
    </xf>
    <xf numFmtId="1" fontId="2" fillId="3" borderId="6" xfId="0" applyNumberFormat="1" applyFont="1" applyFill="1" applyBorder="1" applyAlignment="1">
      <alignment horizontal="center" vertical="center"/>
    </xf>
    <xf numFmtId="1" fontId="2" fillId="3" borderId="21" xfId="0" applyNumberFormat="1" applyFont="1" applyFill="1" applyBorder="1" applyAlignment="1">
      <alignment horizontal="center" vertical="center"/>
    </xf>
    <xf numFmtId="1" fontId="2" fillId="3" borderId="22" xfId="0" applyNumberFormat="1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1" fontId="7" fillId="2" borderId="21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horizontal="right" vertical="center"/>
    </xf>
    <xf numFmtId="1" fontId="7" fillId="3" borderId="6" xfId="0" applyNumberFormat="1" applyFont="1" applyFill="1" applyBorder="1" applyAlignment="1">
      <alignment horizontal="center" vertical="center"/>
    </xf>
    <xf numFmtId="1" fontId="7" fillId="3" borderId="2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" fontId="3" fillId="2" borderId="31" xfId="0" applyNumberFormat="1" applyFont="1" applyFill="1" applyBorder="1" applyAlignment="1">
      <alignment horizontal="center" vertical="center" wrapText="1"/>
    </xf>
    <xf numFmtId="1" fontId="3" fillId="2" borderId="32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CCFF"/>
      <color rgb="FF66FF99"/>
      <color rgb="FF66CCFF"/>
      <color rgb="FFFF99CC"/>
      <color rgb="FFD0F973"/>
      <color rgb="FFF3FDB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43"/>
  <sheetViews>
    <sheetView tabSelected="1" showWhiteSpace="0" zoomScaleNormal="100" workbookViewId="0">
      <selection activeCell="O3" sqref="O3"/>
    </sheetView>
  </sheetViews>
  <sheetFormatPr defaultColWidth="9.109375" defaultRowHeight="12" x14ac:dyDescent="0.25"/>
  <cols>
    <col min="1" max="1" width="3.88671875" style="5" customWidth="1"/>
    <col min="2" max="2" width="6.5546875" style="2" bestFit="1" customWidth="1"/>
    <col min="3" max="3" width="13.88671875" style="7" bestFit="1" customWidth="1"/>
    <col min="4" max="4" width="10.6640625" style="7" customWidth="1"/>
    <col min="5" max="5" width="7.6640625" style="4" customWidth="1"/>
    <col min="6" max="6" width="6.33203125" style="3" bestFit="1" customWidth="1"/>
    <col min="7" max="7" width="7.88671875" style="5" customWidth="1"/>
    <col min="8" max="8" width="6.44140625" style="3" customWidth="1"/>
    <col min="9" max="9" width="8.109375" style="3" customWidth="1"/>
    <col min="10" max="10" width="6.109375" style="67" customWidth="1"/>
    <col min="11" max="11" width="7.88671875" style="5" customWidth="1"/>
    <col min="12" max="12" width="9.109375" style="12" customWidth="1"/>
    <col min="13" max="13" width="7.44140625" style="3" customWidth="1"/>
    <col min="14" max="14" width="5.88671875" style="3" bestFit="1" customWidth="1"/>
    <col min="15" max="15" width="8.44140625" style="3" customWidth="1"/>
    <col min="16" max="16" width="9.6640625" style="12" customWidth="1"/>
    <col min="17" max="17" width="10.33203125" style="3" bestFit="1" customWidth="1"/>
    <col min="18" max="16384" width="9.109375" style="3"/>
  </cols>
  <sheetData>
    <row r="1" spans="1:19" x14ac:dyDescent="0.25">
      <c r="A1" s="1" t="s">
        <v>9</v>
      </c>
      <c r="E1" s="9"/>
      <c r="G1" s="3"/>
      <c r="L1" s="7" t="s">
        <v>10</v>
      </c>
      <c r="M1" s="57" t="s">
        <v>17</v>
      </c>
      <c r="N1" s="57"/>
      <c r="P1" s="57"/>
      <c r="Q1" s="8"/>
    </row>
    <row r="2" spans="1:19" ht="12.75" customHeight="1" x14ac:dyDescent="0.25">
      <c r="A2" s="68" t="s">
        <v>16</v>
      </c>
      <c r="D2" s="68"/>
      <c r="E2" s="9"/>
      <c r="G2" s="3"/>
      <c r="L2" s="7" t="s">
        <v>11</v>
      </c>
      <c r="M2" s="57" t="s">
        <v>56</v>
      </c>
      <c r="N2" s="8"/>
      <c r="P2" s="57"/>
      <c r="Q2" s="8"/>
    </row>
    <row r="3" spans="1:19" ht="12.75" customHeight="1" x14ac:dyDescent="0.25">
      <c r="D3" s="40"/>
      <c r="E3" s="9"/>
      <c r="F3" s="8"/>
      <c r="G3" s="12" t="s">
        <v>303</v>
      </c>
      <c r="L3" s="3" t="s">
        <v>304</v>
      </c>
      <c r="O3" s="69" t="s">
        <v>289</v>
      </c>
      <c r="P3" s="3"/>
      <c r="Q3" s="70"/>
    </row>
    <row r="4" spans="1:19" ht="12.75" customHeight="1" x14ac:dyDescent="0.25">
      <c r="D4" s="12"/>
      <c r="E4" s="12"/>
      <c r="F4" s="12"/>
      <c r="G4" s="12"/>
      <c r="H4" s="12"/>
      <c r="I4" s="12"/>
      <c r="J4" s="12"/>
      <c r="K4" s="11"/>
    </row>
    <row r="5" spans="1:19" s="6" customFormat="1" ht="12.75" customHeight="1" x14ac:dyDescent="0.25">
      <c r="A5" s="104" t="s">
        <v>0</v>
      </c>
      <c r="B5" s="109" t="s">
        <v>1</v>
      </c>
      <c r="C5" s="104" t="s">
        <v>7</v>
      </c>
      <c r="D5" s="104" t="s">
        <v>8</v>
      </c>
      <c r="E5" s="111" t="s">
        <v>38</v>
      </c>
      <c r="F5" s="108" t="s">
        <v>2</v>
      </c>
      <c r="G5" s="103"/>
      <c r="H5" s="102" t="s">
        <v>5</v>
      </c>
      <c r="I5" s="103"/>
      <c r="J5" s="102" t="s">
        <v>13</v>
      </c>
      <c r="K5" s="103"/>
      <c r="L5" s="75" t="s">
        <v>6</v>
      </c>
      <c r="M5" s="102" t="s">
        <v>15</v>
      </c>
      <c r="N5" s="108"/>
      <c r="O5" s="103"/>
      <c r="P5" s="106" t="s">
        <v>14</v>
      </c>
      <c r="Q5" s="100" t="s">
        <v>37</v>
      </c>
    </row>
    <row r="6" spans="1:19" s="17" customFormat="1" ht="12.75" customHeight="1" thickBot="1" x14ac:dyDescent="0.3">
      <c r="A6" s="105"/>
      <c r="B6" s="110"/>
      <c r="C6" s="105"/>
      <c r="D6" s="105"/>
      <c r="E6" s="112"/>
      <c r="F6" s="13" t="s">
        <v>3</v>
      </c>
      <c r="G6" s="14" t="s">
        <v>4</v>
      </c>
      <c r="H6" s="15" t="s">
        <v>3</v>
      </c>
      <c r="I6" s="14" t="s">
        <v>4</v>
      </c>
      <c r="J6" s="15" t="s">
        <v>3</v>
      </c>
      <c r="K6" s="14" t="s">
        <v>4</v>
      </c>
      <c r="L6" s="16" t="s">
        <v>3</v>
      </c>
      <c r="M6" s="13" t="s">
        <v>12</v>
      </c>
      <c r="N6" s="15" t="s">
        <v>3</v>
      </c>
      <c r="O6" s="16" t="s">
        <v>4</v>
      </c>
      <c r="P6" s="107"/>
      <c r="Q6" s="101"/>
      <c r="S6" s="3"/>
    </row>
    <row r="7" spans="1:19" s="17" customFormat="1" ht="12.75" customHeight="1" x14ac:dyDescent="0.25">
      <c r="A7" s="19">
        <v>1</v>
      </c>
      <c r="B7" s="82" t="s">
        <v>99</v>
      </c>
      <c r="C7" s="78" t="s">
        <v>176</v>
      </c>
      <c r="D7" s="79" t="s">
        <v>177</v>
      </c>
      <c r="E7" s="21"/>
      <c r="F7" s="90">
        <v>13</v>
      </c>
      <c r="G7" s="20" t="s">
        <v>277</v>
      </c>
      <c r="H7" s="95">
        <f>40/5</f>
        <v>8</v>
      </c>
      <c r="I7" s="96" t="s">
        <v>293</v>
      </c>
      <c r="J7" s="22"/>
      <c r="K7" s="23"/>
      <c r="L7" s="71"/>
      <c r="M7" s="25"/>
      <c r="N7" s="26"/>
      <c r="O7" s="23"/>
      <c r="P7" s="72"/>
      <c r="Q7" s="18"/>
      <c r="S7" s="3"/>
    </row>
    <row r="8" spans="1:19" s="17" customFormat="1" ht="12.75" customHeight="1" x14ac:dyDescent="0.25">
      <c r="A8" s="19">
        <v>2</v>
      </c>
      <c r="B8" s="97" t="s">
        <v>294</v>
      </c>
      <c r="C8" s="78" t="s">
        <v>295</v>
      </c>
      <c r="D8" s="79" t="s">
        <v>296</v>
      </c>
      <c r="E8" s="21"/>
      <c r="F8" s="93">
        <f>16/5</f>
        <v>3.2</v>
      </c>
      <c r="G8" s="94" t="s">
        <v>293</v>
      </c>
      <c r="H8" s="95">
        <f>4/5</f>
        <v>0.8</v>
      </c>
      <c r="I8" s="96" t="s">
        <v>293</v>
      </c>
      <c r="J8" s="22"/>
      <c r="K8" s="23"/>
      <c r="L8" s="71"/>
      <c r="M8" s="28"/>
      <c r="N8" s="26"/>
      <c r="O8" s="30"/>
      <c r="P8" s="72"/>
      <c r="Q8" s="18"/>
      <c r="S8" s="3"/>
    </row>
    <row r="9" spans="1:19" x14ac:dyDescent="0.25">
      <c r="A9" s="19">
        <v>3</v>
      </c>
      <c r="B9" s="83" t="s">
        <v>52</v>
      </c>
      <c r="C9" s="78" t="s">
        <v>53</v>
      </c>
      <c r="D9" s="79" t="s">
        <v>24</v>
      </c>
      <c r="E9" s="21"/>
      <c r="F9" s="90">
        <v>14.8</v>
      </c>
      <c r="G9" s="20" t="s">
        <v>277</v>
      </c>
      <c r="H9" s="95">
        <f>39/5</f>
        <v>7.8</v>
      </c>
      <c r="I9" s="96" t="s">
        <v>293</v>
      </c>
      <c r="J9" s="22"/>
      <c r="K9" s="27"/>
      <c r="L9" s="71"/>
      <c r="M9" s="28"/>
      <c r="N9" s="29"/>
      <c r="O9" s="30"/>
      <c r="P9" s="72"/>
      <c r="Q9" s="18"/>
    </row>
    <row r="10" spans="1:19" x14ac:dyDescent="0.25">
      <c r="A10" s="19">
        <v>4</v>
      </c>
      <c r="B10" s="83" t="s">
        <v>62</v>
      </c>
      <c r="C10" s="78" t="s">
        <v>73</v>
      </c>
      <c r="D10" s="79" t="s">
        <v>61</v>
      </c>
      <c r="E10" s="21"/>
      <c r="F10" s="24">
        <v>1.4</v>
      </c>
      <c r="G10" s="20" t="s">
        <v>277</v>
      </c>
      <c r="H10" s="22"/>
      <c r="I10" s="32"/>
      <c r="J10" s="22"/>
      <c r="K10" s="31"/>
      <c r="L10" s="71"/>
      <c r="M10" s="28"/>
      <c r="N10" s="29"/>
      <c r="O10" s="30"/>
      <c r="P10" s="72"/>
      <c r="Q10" s="18"/>
    </row>
    <row r="11" spans="1:19" x14ac:dyDescent="0.25">
      <c r="A11" s="19">
        <v>5</v>
      </c>
      <c r="B11" s="83" t="s">
        <v>100</v>
      </c>
      <c r="C11" s="78" t="s">
        <v>29</v>
      </c>
      <c r="D11" s="79" t="s">
        <v>40</v>
      </c>
      <c r="E11" s="21"/>
      <c r="F11" s="24">
        <v>8.1999999999999993</v>
      </c>
      <c r="G11" s="20" t="s">
        <v>277</v>
      </c>
      <c r="H11" s="22">
        <v>3</v>
      </c>
      <c r="I11" s="32" t="s">
        <v>288</v>
      </c>
      <c r="J11" s="22"/>
      <c r="K11" s="31"/>
      <c r="L11" s="71"/>
      <c r="M11" s="28"/>
      <c r="N11" s="29"/>
      <c r="O11" s="30"/>
      <c r="P11" s="72"/>
      <c r="Q11" s="18"/>
    </row>
    <row r="12" spans="1:19" x14ac:dyDescent="0.25">
      <c r="A12" s="19">
        <v>6</v>
      </c>
      <c r="B12" s="83" t="s">
        <v>57</v>
      </c>
      <c r="C12" s="78" t="s">
        <v>60</v>
      </c>
      <c r="D12" s="79" t="s">
        <v>20</v>
      </c>
      <c r="E12" s="21"/>
      <c r="F12" s="90">
        <v>12.8</v>
      </c>
      <c r="G12" s="20" t="s">
        <v>277</v>
      </c>
      <c r="H12" s="22">
        <v>4.2</v>
      </c>
      <c r="I12" s="32" t="s">
        <v>288</v>
      </c>
      <c r="J12" s="22"/>
      <c r="K12" s="31"/>
      <c r="L12" s="71"/>
      <c r="M12" s="28"/>
      <c r="N12" s="29"/>
      <c r="O12" s="30"/>
      <c r="P12" s="72"/>
      <c r="Q12" s="18"/>
    </row>
    <row r="13" spans="1:19" x14ac:dyDescent="0.25">
      <c r="A13" s="19">
        <v>7</v>
      </c>
      <c r="B13" s="86" t="s">
        <v>284</v>
      </c>
      <c r="C13" s="78" t="s">
        <v>285</v>
      </c>
      <c r="D13" s="79" t="s">
        <v>32</v>
      </c>
      <c r="E13" s="21"/>
      <c r="F13" s="24"/>
      <c r="G13" s="20"/>
      <c r="H13" s="22">
        <v>1.8</v>
      </c>
      <c r="I13" s="32" t="s">
        <v>288</v>
      </c>
      <c r="J13" s="22"/>
      <c r="K13" s="31"/>
      <c r="L13" s="71"/>
      <c r="M13" s="28"/>
      <c r="N13" s="29"/>
      <c r="O13" s="30"/>
      <c r="P13" s="72"/>
      <c r="Q13" s="18"/>
    </row>
    <row r="14" spans="1:19" x14ac:dyDescent="0.25">
      <c r="A14" s="19">
        <v>8</v>
      </c>
      <c r="B14" s="83" t="s">
        <v>101</v>
      </c>
      <c r="C14" s="78" t="s">
        <v>59</v>
      </c>
      <c r="D14" s="79" t="s">
        <v>89</v>
      </c>
      <c r="E14" s="21"/>
      <c r="F14" s="24">
        <v>0</v>
      </c>
      <c r="G14" s="20" t="s">
        <v>277</v>
      </c>
      <c r="H14" s="22"/>
      <c r="I14" s="32"/>
      <c r="J14" s="22"/>
      <c r="K14" s="31"/>
      <c r="L14" s="71"/>
      <c r="M14" s="28"/>
      <c r="N14" s="29"/>
      <c r="O14" s="30"/>
      <c r="P14" s="72"/>
      <c r="Q14" s="18"/>
    </row>
    <row r="15" spans="1:19" x14ac:dyDescent="0.25">
      <c r="A15" s="19">
        <v>9</v>
      </c>
      <c r="B15" s="83" t="s">
        <v>102</v>
      </c>
      <c r="C15" s="78" t="s">
        <v>180</v>
      </c>
      <c r="D15" s="79" t="s">
        <v>181</v>
      </c>
      <c r="E15" s="21"/>
      <c r="F15" s="93">
        <f>17/5</f>
        <v>3.4</v>
      </c>
      <c r="G15" s="94" t="s">
        <v>293</v>
      </c>
      <c r="H15" s="95">
        <f>38/5</f>
        <v>7.6</v>
      </c>
      <c r="I15" s="96" t="s">
        <v>293</v>
      </c>
      <c r="J15" s="22"/>
      <c r="K15" s="31"/>
      <c r="L15" s="71"/>
      <c r="M15" s="28"/>
      <c r="N15" s="29"/>
      <c r="O15" s="30"/>
      <c r="P15" s="72"/>
      <c r="Q15" s="18"/>
    </row>
    <row r="16" spans="1:19" x14ac:dyDescent="0.25">
      <c r="A16" s="19">
        <v>10</v>
      </c>
      <c r="B16" s="83" t="s">
        <v>103</v>
      </c>
      <c r="C16" s="78" t="s">
        <v>182</v>
      </c>
      <c r="D16" s="79" t="s">
        <v>23</v>
      </c>
      <c r="E16" s="21"/>
      <c r="F16" s="24">
        <v>6.8</v>
      </c>
      <c r="G16" s="20" t="s">
        <v>277</v>
      </c>
      <c r="H16" s="22">
        <v>6.8</v>
      </c>
      <c r="I16" s="32" t="s">
        <v>288</v>
      </c>
      <c r="J16" s="22"/>
      <c r="K16" s="31"/>
      <c r="L16" s="71"/>
      <c r="M16" s="28"/>
      <c r="N16" s="29"/>
      <c r="O16" s="30"/>
      <c r="P16" s="72"/>
      <c r="Q16" s="18"/>
    </row>
    <row r="17" spans="1:17" x14ac:dyDescent="0.25">
      <c r="A17" s="19">
        <v>11</v>
      </c>
      <c r="B17" s="86" t="s">
        <v>286</v>
      </c>
      <c r="C17" s="78" t="s">
        <v>287</v>
      </c>
      <c r="D17" s="79" t="s">
        <v>23</v>
      </c>
      <c r="E17" s="21"/>
      <c r="F17" s="24"/>
      <c r="G17" s="20"/>
      <c r="H17" s="22">
        <v>0</v>
      </c>
      <c r="I17" s="32" t="s">
        <v>288</v>
      </c>
      <c r="J17" s="22"/>
      <c r="K17" s="31"/>
      <c r="L17" s="71"/>
      <c r="M17" s="28"/>
      <c r="N17" s="29"/>
      <c r="O17" s="30"/>
      <c r="P17" s="72"/>
      <c r="Q17" s="18"/>
    </row>
    <row r="18" spans="1:17" x14ac:dyDescent="0.25">
      <c r="A18" s="19">
        <v>12</v>
      </c>
      <c r="B18" s="83" t="s">
        <v>63</v>
      </c>
      <c r="C18" s="78" t="s">
        <v>75</v>
      </c>
      <c r="D18" s="79" t="s">
        <v>26</v>
      </c>
      <c r="E18" s="21"/>
      <c r="F18" s="24">
        <v>5.4</v>
      </c>
      <c r="G18" s="20" t="s">
        <v>277</v>
      </c>
      <c r="H18" s="22">
        <v>3</v>
      </c>
      <c r="I18" s="32" t="s">
        <v>288</v>
      </c>
      <c r="J18" s="22"/>
      <c r="K18" s="31"/>
      <c r="L18" s="71"/>
      <c r="M18" s="28"/>
      <c r="N18" s="29"/>
      <c r="O18" s="30"/>
      <c r="P18" s="72"/>
      <c r="Q18" s="18"/>
    </row>
    <row r="19" spans="1:17" x14ac:dyDescent="0.25">
      <c r="A19" s="19">
        <v>13</v>
      </c>
      <c r="B19" s="83" t="s">
        <v>104</v>
      </c>
      <c r="C19" s="78" t="s">
        <v>183</v>
      </c>
      <c r="D19" s="79" t="s">
        <v>28</v>
      </c>
      <c r="E19" s="21"/>
      <c r="F19" s="24">
        <v>6.8</v>
      </c>
      <c r="G19" s="20" t="s">
        <v>277</v>
      </c>
      <c r="H19" s="22">
        <v>6.8</v>
      </c>
      <c r="I19" s="32" t="s">
        <v>288</v>
      </c>
      <c r="J19" s="22"/>
      <c r="K19" s="31"/>
      <c r="L19" s="71"/>
      <c r="M19" s="28"/>
      <c r="N19" s="29"/>
      <c r="O19" s="30"/>
      <c r="P19" s="72"/>
      <c r="Q19" s="18"/>
    </row>
    <row r="20" spans="1:17" x14ac:dyDescent="0.25">
      <c r="A20" s="19">
        <v>14</v>
      </c>
      <c r="B20" s="83" t="s">
        <v>105</v>
      </c>
      <c r="C20" s="78" t="s">
        <v>184</v>
      </c>
      <c r="D20" s="79" t="s">
        <v>40</v>
      </c>
      <c r="E20" s="21"/>
      <c r="F20" s="90">
        <v>17.2</v>
      </c>
      <c r="G20" s="20" t="s">
        <v>277</v>
      </c>
      <c r="H20" s="91">
        <v>13.6</v>
      </c>
      <c r="I20" s="32" t="s">
        <v>288</v>
      </c>
      <c r="J20" s="22"/>
      <c r="K20" s="31"/>
      <c r="L20" s="71"/>
      <c r="M20" s="28"/>
      <c r="N20" s="29"/>
      <c r="O20" s="30"/>
      <c r="P20" s="72"/>
      <c r="Q20" s="18"/>
    </row>
    <row r="21" spans="1:17" x14ac:dyDescent="0.25">
      <c r="A21" s="19">
        <v>15</v>
      </c>
      <c r="B21" s="83" t="s">
        <v>106</v>
      </c>
      <c r="C21" s="78" t="s">
        <v>72</v>
      </c>
      <c r="D21" s="79" t="s">
        <v>25</v>
      </c>
      <c r="E21" s="21"/>
      <c r="F21" s="90">
        <v>12.4</v>
      </c>
      <c r="G21" s="20" t="s">
        <v>277</v>
      </c>
      <c r="H21" s="22">
        <v>4.4000000000000004</v>
      </c>
      <c r="I21" s="32" t="s">
        <v>288</v>
      </c>
      <c r="J21" s="22"/>
      <c r="K21" s="31"/>
      <c r="L21" s="71"/>
      <c r="M21" s="28"/>
      <c r="N21" s="29"/>
      <c r="O21" s="30"/>
      <c r="P21" s="72"/>
      <c r="Q21" s="18"/>
    </row>
    <row r="22" spans="1:17" x14ac:dyDescent="0.25">
      <c r="A22" s="19">
        <v>16</v>
      </c>
      <c r="B22" s="83" t="s">
        <v>107</v>
      </c>
      <c r="C22" s="78" t="s">
        <v>185</v>
      </c>
      <c r="D22" s="79" t="s">
        <v>23</v>
      </c>
      <c r="E22" s="21"/>
      <c r="F22" s="24">
        <v>3.2</v>
      </c>
      <c r="G22" s="20" t="s">
        <v>277</v>
      </c>
      <c r="H22" s="22"/>
      <c r="I22" s="32"/>
      <c r="J22" s="22"/>
      <c r="K22" s="31"/>
      <c r="L22" s="71"/>
      <c r="M22" s="28"/>
      <c r="N22" s="29"/>
      <c r="O22" s="30"/>
      <c r="P22" s="72"/>
      <c r="Q22" s="18"/>
    </row>
    <row r="23" spans="1:17" x14ac:dyDescent="0.25">
      <c r="A23" s="19">
        <v>17</v>
      </c>
      <c r="B23" s="83" t="s">
        <v>64</v>
      </c>
      <c r="C23" s="78" t="s">
        <v>77</v>
      </c>
      <c r="D23" s="79" t="s">
        <v>26</v>
      </c>
      <c r="E23" s="21"/>
      <c r="F23" s="24">
        <v>8.8000000000000007</v>
      </c>
      <c r="G23" s="20" t="s">
        <v>277</v>
      </c>
      <c r="H23" s="22">
        <v>7.2</v>
      </c>
      <c r="I23" s="32" t="s">
        <v>288</v>
      </c>
      <c r="J23" s="22"/>
      <c r="K23" s="31"/>
      <c r="L23" s="71"/>
      <c r="M23" s="28"/>
      <c r="N23" s="29"/>
      <c r="O23" s="30"/>
      <c r="P23" s="72"/>
      <c r="Q23" s="18"/>
    </row>
    <row r="24" spans="1:17" x14ac:dyDescent="0.25">
      <c r="A24" s="19">
        <v>18</v>
      </c>
      <c r="B24" s="83" t="s">
        <v>65</v>
      </c>
      <c r="C24" s="78" t="s">
        <v>78</v>
      </c>
      <c r="D24" s="79" t="s">
        <v>92</v>
      </c>
      <c r="E24" s="21"/>
      <c r="F24" s="24">
        <v>3.2</v>
      </c>
      <c r="G24" s="20" t="s">
        <v>277</v>
      </c>
      <c r="H24" s="22"/>
      <c r="I24" s="32"/>
      <c r="J24" s="22"/>
      <c r="K24" s="31"/>
      <c r="L24" s="71"/>
      <c r="M24" s="28"/>
      <c r="N24" s="29"/>
      <c r="O24" s="30"/>
      <c r="P24" s="72"/>
      <c r="Q24" s="18"/>
    </row>
    <row r="25" spans="1:17" x14ac:dyDescent="0.25">
      <c r="A25" s="19">
        <v>19</v>
      </c>
      <c r="B25" s="83" t="s">
        <v>108</v>
      </c>
      <c r="C25" s="78" t="s">
        <v>186</v>
      </c>
      <c r="D25" s="79" t="s">
        <v>187</v>
      </c>
      <c r="E25" s="21"/>
      <c r="F25" s="90">
        <v>10.4</v>
      </c>
      <c r="G25" s="20" t="s">
        <v>277</v>
      </c>
      <c r="H25" s="22">
        <v>3</v>
      </c>
      <c r="I25" s="32" t="s">
        <v>288</v>
      </c>
      <c r="J25" s="22"/>
      <c r="K25" s="31"/>
      <c r="L25" s="71"/>
      <c r="M25" s="28"/>
      <c r="N25" s="29"/>
      <c r="O25" s="30"/>
      <c r="P25" s="72"/>
      <c r="Q25" s="18"/>
    </row>
    <row r="26" spans="1:17" x14ac:dyDescent="0.25">
      <c r="A26" s="19">
        <v>20</v>
      </c>
      <c r="B26" s="83" t="s">
        <v>66</v>
      </c>
      <c r="C26" s="78" t="s">
        <v>79</v>
      </c>
      <c r="D26" s="79" t="s">
        <v>94</v>
      </c>
      <c r="E26" s="21"/>
      <c r="F26" s="22">
        <v>9.1999999999999993</v>
      </c>
      <c r="G26" s="20" t="s">
        <v>277</v>
      </c>
      <c r="H26" s="22">
        <v>6.2</v>
      </c>
      <c r="I26" s="32" t="s">
        <v>288</v>
      </c>
      <c r="J26" s="22"/>
      <c r="K26" s="64"/>
      <c r="L26" s="71"/>
      <c r="M26" s="65"/>
      <c r="N26" s="66"/>
      <c r="O26" s="21"/>
      <c r="P26" s="72"/>
      <c r="Q26" s="18"/>
    </row>
    <row r="27" spans="1:17" x14ac:dyDescent="0.25">
      <c r="A27" s="19">
        <v>21</v>
      </c>
      <c r="B27" s="83" t="s">
        <v>67</v>
      </c>
      <c r="C27" s="78" t="s">
        <v>80</v>
      </c>
      <c r="D27" s="79" t="s">
        <v>95</v>
      </c>
      <c r="E27" s="21"/>
      <c r="F27" s="24">
        <v>3.6</v>
      </c>
      <c r="G27" s="20" t="s">
        <v>277</v>
      </c>
      <c r="H27" s="22"/>
      <c r="I27" s="32"/>
      <c r="J27" s="22"/>
      <c r="K27" s="31"/>
      <c r="L27" s="71"/>
      <c r="M27" s="28"/>
      <c r="N27" s="29"/>
      <c r="O27" s="30"/>
      <c r="P27" s="72"/>
      <c r="Q27" s="18"/>
    </row>
    <row r="28" spans="1:17" x14ac:dyDescent="0.25">
      <c r="A28" s="19">
        <v>22</v>
      </c>
      <c r="B28" s="83" t="s">
        <v>68</v>
      </c>
      <c r="C28" s="78" t="s">
        <v>81</v>
      </c>
      <c r="D28" s="79" t="s">
        <v>96</v>
      </c>
      <c r="E28" s="21"/>
      <c r="F28" s="90">
        <v>12.2</v>
      </c>
      <c r="G28" s="20" t="s">
        <v>277</v>
      </c>
      <c r="H28" s="22"/>
      <c r="I28" s="32"/>
      <c r="J28" s="22"/>
      <c r="K28" s="31"/>
      <c r="L28" s="71"/>
      <c r="M28" s="28"/>
      <c r="N28" s="29"/>
      <c r="O28" s="30"/>
      <c r="P28" s="72"/>
      <c r="Q28" s="18"/>
    </row>
    <row r="29" spans="1:17" x14ac:dyDescent="0.25">
      <c r="A29" s="19">
        <v>23</v>
      </c>
      <c r="B29" s="83" t="s">
        <v>69</v>
      </c>
      <c r="C29" s="78" t="s">
        <v>82</v>
      </c>
      <c r="D29" s="79" t="s">
        <v>23</v>
      </c>
      <c r="E29" s="21"/>
      <c r="F29" s="24">
        <v>1.8</v>
      </c>
      <c r="G29" s="20" t="s">
        <v>277</v>
      </c>
      <c r="H29" s="22"/>
      <c r="I29" s="32"/>
      <c r="J29" s="22"/>
      <c r="K29" s="31"/>
      <c r="L29" s="71"/>
      <c r="M29" s="28"/>
      <c r="N29" s="29"/>
      <c r="O29" s="30"/>
      <c r="P29" s="72"/>
      <c r="Q29" s="18"/>
    </row>
    <row r="30" spans="1:17" x14ac:dyDescent="0.25">
      <c r="A30" s="19">
        <v>24</v>
      </c>
      <c r="B30" s="83" t="s">
        <v>70</v>
      </c>
      <c r="C30" s="78" t="s">
        <v>83</v>
      </c>
      <c r="D30" s="79" t="s">
        <v>97</v>
      </c>
      <c r="E30" s="21"/>
      <c r="F30" s="90">
        <v>13.8</v>
      </c>
      <c r="G30" s="20" t="s">
        <v>277</v>
      </c>
      <c r="H30" s="22">
        <v>7.2</v>
      </c>
      <c r="I30" s="32" t="s">
        <v>288</v>
      </c>
      <c r="J30" s="22"/>
      <c r="K30" s="31"/>
      <c r="L30" s="71"/>
      <c r="M30" s="28"/>
      <c r="N30" s="29"/>
      <c r="O30" s="30"/>
      <c r="P30" s="72"/>
      <c r="Q30" s="18"/>
    </row>
    <row r="31" spans="1:17" x14ac:dyDescent="0.25">
      <c r="A31" s="19">
        <v>25</v>
      </c>
      <c r="B31" s="86" t="s">
        <v>269</v>
      </c>
      <c r="C31" s="78" t="s">
        <v>270</v>
      </c>
      <c r="D31" s="79" t="s">
        <v>271</v>
      </c>
      <c r="E31" s="21"/>
      <c r="F31" s="93">
        <f>38/5</f>
        <v>7.6</v>
      </c>
      <c r="G31" s="94" t="s">
        <v>293</v>
      </c>
      <c r="H31" s="22">
        <v>0.4</v>
      </c>
      <c r="I31" s="32" t="s">
        <v>288</v>
      </c>
      <c r="J31" s="22"/>
      <c r="K31" s="31"/>
      <c r="L31" s="71"/>
      <c r="M31" s="28"/>
      <c r="N31" s="29"/>
      <c r="O31" s="30"/>
      <c r="P31" s="72"/>
      <c r="Q31" s="18"/>
    </row>
    <row r="32" spans="1:17" x14ac:dyDescent="0.25">
      <c r="A32" s="19">
        <v>26</v>
      </c>
      <c r="B32" s="83" t="s">
        <v>71</v>
      </c>
      <c r="C32" s="78" t="s">
        <v>84</v>
      </c>
      <c r="D32" s="79" t="s">
        <v>98</v>
      </c>
      <c r="E32" s="21"/>
      <c r="F32" s="24">
        <v>8.4</v>
      </c>
      <c r="G32" s="20" t="s">
        <v>277</v>
      </c>
      <c r="H32" s="22">
        <v>1</v>
      </c>
      <c r="I32" s="32" t="s">
        <v>288</v>
      </c>
      <c r="J32" s="22"/>
      <c r="K32" s="31"/>
      <c r="L32" s="71"/>
      <c r="M32" s="28"/>
      <c r="N32" s="29"/>
      <c r="O32" s="30"/>
      <c r="P32" s="72"/>
      <c r="Q32" s="18"/>
    </row>
    <row r="33" spans="1:17" x14ac:dyDescent="0.25">
      <c r="A33" s="19">
        <v>27</v>
      </c>
      <c r="B33" s="86" t="s">
        <v>297</v>
      </c>
      <c r="C33" s="78" t="s">
        <v>178</v>
      </c>
      <c r="D33" s="79" t="s">
        <v>54</v>
      </c>
      <c r="E33" s="21"/>
      <c r="F33" s="93">
        <f>46/5</f>
        <v>9.1999999999999993</v>
      </c>
      <c r="G33" s="94" t="s">
        <v>293</v>
      </c>
      <c r="H33" s="22"/>
      <c r="I33" s="32"/>
      <c r="J33" s="22"/>
      <c r="K33" s="31"/>
      <c r="L33" s="71"/>
      <c r="M33" s="28"/>
      <c r="N33" s="29"/>
      <c r="O33" s="30"/>
      <c r="P33" s="72"/>
      <c r="Q33" s="18"/>
    </row>
    <row r="34" spans="1:17" x14ac:dyDescent="0.25">
      <c r="A34" s="19">
        <v>28</v>
      </c>
      <c r="B34" s="83" t="s">
        <v>109</v>
      </c>
      <c r="C34" s="78" t="s">
        <v>189</v>
      </c>
      <c r="D34" s="79" t="s">
        <v>190</v>
      </c>
      <c r="E34" s="21"/>
      <c r="F34" s="90">
        <v>19.600000000000001</v>
      </c>
      <c r="G34" s="20" t="s">
        <v>277</v>
      </c>
      <c r="H34" s="91">
        <v>20</v>
      </c>
      <c r="I34" s="32" t="s">
        <v>288</v>
      </c>
      <c r="J34" s="22"/>
      <c r="K34" s="31"/>
      <c r="L34" s="71"/>
      <c r="M34" s="28"/>
      <c r="N34" s="29"/>
      <c r="O34" s="30"/>
      <c r="P34" s="72"/>
      <c r="Q34" s="18"/>
    </row>
    <row r="35" spans="1:17" x14ac:dyDescent="0.25">
      <c r="A35" s="19">
        <v>29</v>
      </c>
      <c r="B35" s="86" t="s">
        <v>278</v>
      </c>
      <c r="C35" s="78" t="s">
        <v>279</v>
      </c>
      <c r="D35" s="79" t="s">
        <v>280</v>
      </c>
      <c r="E35" s="21"/>
      <c r="F35" s="98">
        <f>54/5</f>
        <v>10.8</v>
      </c>
      <c r="G35" s="94" t="s">
        <v>293</v>
      </c>
      <c r="H35" s="91">
        <v>13.4</v>
      </c>
      <c r="I35" s="32" t="s">
        <v>288</v>
      </c>
      <c r="J35" s="22"/>
      <c r="K35" s="31"/>
      <c r="L35" s="71"/>
      <c r="M35" s="28"/>
      <c r="N35" s="29"/>
      <c r="O35" s="30"/>
      <c r="P35" s="72"/>
      <c r="Q35" s="18"/>
    </row>
    <row r="36" spans="1:17" x14ac:dyDescent="0.25">
      <c r="A36" s="19">
        <v>30</v>
      </c>
      <c r="B36" s="83" t="s">
        <v>110</v>
      </c>
      <c r="C36" s="78" t="s">
        <v>191</v>
      </c>
      <c r="D36" s="79" t="s">
        <v>85</v>
      </c>
      <c r="E36" s="21"/>
      <c r="F36" s="98">
        <f>51/5</f>
        <v>10.199999999999999</v>
      </c>
      <c r="G36" s="94" t="s">
        <v>293</v>
      </c>
      <c r="H36" s="91">
        <v>12.4</v>
      </c>
      <c r="I36" s="32" t="s">
        <v>288</v>
      </c>
      <c r="J36" s="22"/>
      <c r="K36" s="31"/>
      <c r="L36" s="71"/>
      <c r="M36" s="28"/>
      <c r="N36" s="29"/>
      <c r="O36" s="30"/>
      <c r="P36" s="72"/>
      <c r="Q36" s="18"/>
    </row>
    <row r="37" spans="1:17" x14ac:dyDescent="0.25">
      <c r="A37" s="19">
        <v>31</v>
      </c>
      <c r="B37" s="83" t="s">
        <v>111</v>
      </c>
      <c r="C37" s="78" t="s">
        <v>84</v>
      </c>
      <c r="D37" s="79" t="s">
        <v>192</v>
      </c>
      <c r="E37" s="21"/>
      <c r="F37" s="90">
        <v>16</v>
      </c>
      <c r="G37" s="20" t="s">
        <v>277</v>
      </c>
      <c r="H37" s="91">
        <v>16.2</v>
      </c>
      <c r="I37" s="32" t="s">
        <v>288</v>
      </c>
      <c r="J37" s="22"/>
      <c r="K37" s="31"/>
      <c r="L37" s="71"/>
      <c r="M37" s="28"/>
      <c r="N37" s="29"/>
      <c r="O37" s="30"/>
      <c r="P37" s="72"/>
      <c r="Q37" s="18"/>
    </row>
    <row r="38" spans="1:17" x14ac:dyDescent="0.25">
      <c r="A38" s="19">
        <v>32</v>
      </c>
      <c r="B38" s="83" t="s">
        <v>112</v>
      </c>
      <c r="C38" s="78" t="s">
        <v>193</v>
      </c>
      <c r="D38" s="79" t="s">
        <v>194</v>
      </c>
      <c r="E38" s="21"/>
      <c r="F38" s="90">
        <v>15.8</v>
      </c>
      <c r="G38" s="20" t="s">
        <v>277</v>
      </c>
      <c r="H38" s="99">
        <f>79/5</f>
        <v>15.8</v>
      </c>
      <c r="I38" s="96" t="s">
        <v>293</v>
      </c>
      <c r="J38" s="22"/>
      <c r="K38" s="31"/>
      <c r="L38" s="71"/>
      <c r="M38" s="28"/>
      <c r="N38" s="29"/>
      <c r="O38" s="30"/>
      <c r="P38" s="72"/>
      <c r="Q38" s="18"/>
    </row>
    <row r="39" spans="1:17" x14ac:dyDescent="0.25">
      <c r="A39" s="19">
        <v>33</v>
      </c>
      <c r="B39" s="83" t="s">
        <v>113</v>
      </c>
      <c r="C39" s="78" t="s">
        <v>195</v>
      </c>
      <c r="D39" s="79" t="s">
        <v>58</v>
      </c>
      <c r="E39" s="21"/>
      <c r="F39" s="90">
        <v>13</v>
      </c>
      <c r="G39" s="20" t="s">
        <v>277</v>
      </c>
      <c r="H39" s="91">
        <v>14.4</v>
      </c>
      <c r="I39" s="32" t="s">
        <v>288</v>
      </c>
      <c r="J39" s="22"/>
      <c r="K39" s="31"/>
      <c r="L39" s="71"/>
      <c r="M39" s="28"/>
      <c r="N39" s="29"/>
      <c r="O39" s="30"/>
      <c r="P39" s="72"/>
      <c r="Q39" s="18"/>
    </row>
    <row r="40" spans="1:17" x14ac:dyDescent="0.25">
      <c r="A40" s="19">
        <v>34</v>
      </c>
      <c r="B40" s="83" t="s">
        <v>114</v>
      </c>
      <c r="C40" s="78" t="s">
        <v>196</v>
      </c>
      <c r="D40" s="79" t="s">
        <v>55</v>
      </c>
      <c r="E40" s="21"/>
      <c r="F40" s="90">
        <v>12.4</v>
      </c>
      <c r="G40" s="20" t="s">
        <v>277</v>
      </c>
      <c r="H40" s="91">
        <v>17.600000000000001</v>
      </c>
      <c r="I40" s="32" t="s">
        <v>288</v>
      </c>
      <c r="J40" s="22"/>
      <c r="K40" s="31"/>
      <c r="L40" s="71"/>
      <c r="M40" s="28"/>
      <c r="N40" s="29"/>
      <c r="O40" s="30"/>
      <c r="P40" s="72"/>
      <c r="Q40" s="18"/>
    </row>
    <row r="41" spans="1:17" x14ac:dyDescent="0.25">
      <c r="A41" s="19">
        <v>35</v>
      </c>
      <c r="B41" s="83" t="s">
        <v>115</v>
      </c>
      <c r="C41" s="78" t="s">
        <v>197</v>
      </c>
      <c r="D41" s="79" t="s">
        <v>32</v>
      </c>
      <c r="E41" s="21"/>
      <c r="F41" s="90">
        <v>16</v>
      </c>
      <c r="G41" s="20" t="s">
        <v>277</v>
      </c>
      <c r="H41" s="91">
        <v>14.6</v>
      </c>
      <c r="I41" s="32" t="s">
        <v>288</v>
      </c>
      <c r="J41" s="22"/>
      <c r="K41" s="31"/>
      <c r="L41" s="71"/>
      <c r="M41" s="28"/>
      <c r="N41" s="29"/>
      <c r="O41" s="30"/>
      <c r="P41" s="72"/>
      <c r="Q41" s="18"/>
    </row>
    <row r="42" spans="1:17" x14ac:dyDescent="0.25">
      <c r="A42" s="19">
        <v>36</v>
      </c>
      <c r="B42" s="83" t="s">
        <v>116</v>
      </c>
      <c r="C42" s="78" t="s">
        <v>198</v>
      </c>
      <c r="D42" s="79" t="s">
        <v>85</v>
      </c>
      <c r="E42" s="21"/>
      <c r="F42" s="90">
        <v>10.8</v>
      </c>
      <c r="G42" s="20" t="s">
        <v>277</v>
      </c>
      <c r="H42" s="91">
        <v>16.2</v>
      </c>
      <c r="I42" s="32" t="s">
        <v>288</v>
      </c>
      <c r="J42" s="22"/>
      <c r="K42" s="31"/>
      <c r="L42" s="71"/>
      <c r="M42" s="28"/>
      <c r="N42" s="29"/>
      <c r="O42" s="30"/>
      <c r="P42" s="72"/>
      <c r="Q42" s="18"/>
    </row>
    <row r="43" spans="1:17" x14ac:dyDescent="0.25">
      <c r="A43" s="19">
        <v>37</v>
      </c>
      <c r="B43" s="83" t="s">
        <v>117</v>
      </c>
      <c r="C43" s="78" t="s">
        <v>199</v>
      </c>
      <c r="D43" s="79" t="s">
        <v>200</v>
      </c>
      <c r="E43" s="21"/>
      <c r="F43" s="90">
        <v>13.4</v>
      </c>
      <c r="G43" s="20" t="s">
        <v>277</v>
      </c>
      <c r="H43" s="99">
        <f>78/5</f>
        <v>15.6</v>
      </c>
      <c r="I43" s="96" t="s">
        <v>293</v>
      </c>
      <c r="J43" s="22"/>
      <c r="K43" s="31"/>
      <c r="L43" s="71"/>
      <c r="M43" s="28"/>
      <c r="N43" s="29"/>
      <c r="O43" s="30"/>
      <c r="P43" s="72"/>
      <c r="Q43" s="18"/>
    </row>
    <row r="44" spans="1:17" x14ac:dyDescent="0.25">
      <c r="A44" s="19">
        <v>38</v>
      </c>
      <c r="B44" s="83" t="s">
        <v>118</v>
      </c>
      <c r="C44" s="78" t="s">
        <v>201</v>
      </c>
      <c r="D44" s="79" t="s">
        <v>25</v>
      </c>
      <c r="E44" s="21"/>
      <c r="F44" s="90">
        <v>11.2</v>
      </c>
      <c r="G44" s="20" t="s">
        <v>277</v>
      </c>
      <c r="H44" s="91">
        <v>10.6</v>
      </c>
      <c r="I44" s="32" t="s">
        <v>288</v>
      </c>
      <c r="J44" s="22"/>
      <c r="K44" s="31"/>
      <c r="L44" s="71"/>
      <c r="M44" s="28"/>
      <c r="N44" s="29"/>
      <c r="O44" s="30"/>
      <c r="P44" s="72"/>
      <c r="Q44" s="18"/>
    </row>
    <row r="45" spans="1:17" x14ac:dyDescent="0.25">
      <c r="A45" s="19">
        <v>39</v>
      </c>
      <c r="B45" s="83" t="s">
        <v>119</v>
      </c>
      <c r="C45" s="78" t="s">
        <v>202</v>
      </c>
      <c r="D45" s="79" t="s">
        <v>20</v>
      </c>
      <c r="E45" s="21"/>
      <c r="F45" s="90">
        <v>19</v>
      </c>
      <c r="G45" s="20" t="s">
        <v>277</v>
      </c>
      <c r="H45" s="91">
        <v>17</v>
      </c>
      <c r="I45" s="32" t="s">
        <v>288</v>
      </c>
      <c r="J45" s="22"/>
      <c r="K45" s="31"/>
      <c r="L45" s="71"/>
      <c r="M45" s="28"/>
      <c r="N45" s="29"/>
      <c r="O45" s="30"/>
      <c r="P45" s="72"/>
      <c r="Q45" s="18"/>
    </row>
    <row r="46" spans="1:17" x14ac:dyDescent="0.25">
      <c r="A46" s="19">
        <v>40</v>
      </c>
      <c r="B46" s="83" t="s">
        <v>120</v>
      </c>
      <c r="C46" s="78" t="s">
        <v>203</v>
      </c>
      <c r="D46" s="79" t="s">
        <v>27</v>
      </c>
      <c r="E46" s="21"/>
      <c r="F46" s="24">
        <v>6.2</v>
      </c>
      <c r="G46" s="20" t="s">
        <v>277</v>
      </c>
      <c r="H46" s="91">
        <v>11.8</v>
      </c>
      <c r="I46" s="32" t="s">
        <v>288</v>
      </c>
      <c r="J46" s="22"/>
      <c r="K46" s="31"/>
      <c r="L46" s="71"/>
      <c r="M46" s="28"/>
      <c r="N46" s="29"/>
      <c r="O46" s="30"/>
      <c r="P46" s="72"/>
      <c r="Q46" s="18"/>
    </row>
    <row r="47" spans="1:17" x14ac:dyDescent="0.25">
      <c r="A47" s="19">
        <v>41</v>
      </c>
      <c r="B47" s="83" t="s">
        <v>121</v>
      </c>
      <c r="C47" s="78" t="s">
        <v>72</v>
      </c>
      <c r="D47" s="79" t="s">
        <v>25</v>
      </c>
      <c r="E47" s="21"/>
      <c r="F47" s="90">
        <v>16.2</v>
      </c>
      <c r="G47" s="20" t="s">
        <v>277</v>
      </c>
      <c r="H47" s="91">
        <v>12.8</v>
      </c>
      <c r="I47" s="32" t="s">
        <v>288</v>
      </c>
      <c r="J47" s="22"/>
      <c r="K47" s="31"/>
      <c r="L47" s="71"/>
      <c r="M47" s="28"/>
      <c r="N47" s="29"/>
      <c r="O47" s="30"/>
      <c r="P47" s="72"/>
      <c r="Q47" s="18"/>
    </row>
    <row r="48" spans="1:17" x14ac:dyDescent="0.25">
      <c r="A48" s="19">
        <v>42</v>
      </c>
      <c r="B48" s="83" t="s">
        <v>122</v>
      </c>
      <c r="C48" s="78" t="s">
        <v>204</v>
      </c>
      <c r="D48" s="79" t="s">
        <v>21</v>
      </c>
      <c r="E48" s="21"/>
      <c r="F48" s="98">
        <f>51/5</f>
        <v>10.199999999999999</v>
      </c>
      <c r="G48" s="94" t="s">
        <v>293</v>
      </c>
      <c r="H48" s="95">
        <f>47/5</f>
        <v>9.4</v>
      </c>
      <c r="I48" s="96" t="s">
        <v>293</v>
      </c>
      <c r="J48" s="22"/>
      <c r="K48" s="31"/>
      <c r="L48" s="71"/>
      <c r="M48" s="28"/>
      <c r="N48" s="29"/>
      <c r="O48" s="30"/>
      <c r="P48" s="72"/>
      <c r="Q48" s="18"/>
    </row>
    <row r="49" spans="1:17" x14ac:dyDescent="0.25">
      <c r="A49" s="19">
        <v>43</v>
      </c>
      <c r="B49" s="83" t="s">
        <v>123</v>
      </c>
      <c r="C49" s="78" t="s">
        <v>205</v>
      </c>
      <c r="D49" s="79" t="s">
        <v>26</v>
      </c>
      <c r="E49" s="21"/>
      <c r="F49" s="90">
        <v>17</v>
      </c>
      <c r="G49" s="20" t="s">
        <v>277</v>
      </c>
      <c r="H49" s="91">
        <v>10.6</v>
      </c>
      <c r="I49" s="32" t="s">
        <v>288</v>
      </c>
      <c r="J49" s="22"/>
      <c r="K49" s="31"/>
      <c r="L49" s="71"/>
      <c r="M49" s="28"/>
      <c r="N49" s="29"/>
      <c r="O49" s="30"/>
      <c r="P49" s="72"/>
      <c r="Q49" s="18"/>
    </row>
    <row r="50" spans="1:17" x14ac:dyDescent="0.25">
      <c r="A50" s="19">
        <v>44</v>
      </c>
      <c r="B50" s="86" t="s">
        <v>290</v>
      </c>
      <c r="C50" s="78" t="s">
        <v>291</v>
      </c>
      <c r="D50" s="79" t="s">
        <v>292</v>
      </c>
      <c r="E50" s="21"/>
      <c r="F50" s="93">
        <v>2</v>
      </c>
      <c r="G50" s="94" t="s">
        <v>293</v>
      </c>
      <c r="H50" s="22"/>
      <c r="I50" s="32"/>
      <c r="J50" s="22"/>
      <c r="K50" s="31"/>
      <c r="L50" s="71"/>
      <c r="M50" s="28"/>
      <c r="N50" s="29"/>
      <c r="O50" s="30"/>
      <c r="P50" s="72"/>
      <c r="Q50" s="18"/>
    </row>
    <row r="51" spans="1:17" x14ac:dyDescent="0.25">
      <c r="A51" s="19">
        <v>45</v>
      </c>
      <c r="B51" s="83" t="s">
        <v>124</v>
      </c>
      <c r="C51" s="78" t="s">
        <v>206</v>
      </c>
      <c r="D51" s="79" t="s">
        <v>85</v>
      </c>
      <c r="E51" s="21"/>
      <c r="F51" s="90">
        <v>18.600000000000001</v>
      </c>
      <c r="G51" s="20" t="s">
        <v>277</v>
      </c>
      <c r="H51" s="91">
        <v>18</v>
      </c>
      <c r="I51" s="32" t="s">
        <v>288</v>
      </c>
      <c r="J51" s="22"/>
      <c r="K51" s="31"/>
      <c r="L51" s="71"/>
      <c r="M51" s="28"/>
      <c r="N51" s="29"/>
      <c r="O51" s="30"/>
      <c r="P51" s="72"/>
      <c r="Q51" s="18"/>
    </row>
    <row r="52" spans="1:17" x14ac:dyDescent="0.25">
      <c r="A52" s="19">
        <v>46</v>
      </c>
      <c r="B52" s="83" t="s">
        <v>125</v>
      </c>
      <c r="C52" s="78" t="s">
        <v>207</v>
      </c>
      <c r="D52" s="79" t="s">
        <v>208</v>
      </c>
      <c r="E52" s="21"/>
      <c r="F52" s="90">
        <v>10.199999999999999</v>
      </c>
      <c r="G52" s="20" t="s">
        <v>277</v>
      </c>
      <c r="H52" s="99">
        <f>51/5</f>
        <v>10.199999999999999</v>
      </c>
      <c r="I52" s="96" t="s">
        <v>293</v>
      </c>
      <c r="J52" s="22"/>
      <c r="K52" s="31"/>
      <c r="L52" s="71"/>
      <c r="M52" s="28"/>
      <c r="N52" s="29"/>
      <c r="O52" s="30"/>
      <c r="P52" s="72"/>
      <c r="Q52" s="18"/>
    </row>
    <row r="53" spans="1:17" x14ac:dyDescent="0.25">
      <c r="A53" s="19">
        <v>47</v>
      </c>
      <c r="B53" s="83" t="s">
        <v>126</v>
      </c>
      <c r="C53" s="78" t="s">
        <v>74</v>
      </c>
      <c r="D53" s="79" t="s">
        <v>209</v>
      </c>
      <c r="E53" s="21"/>
      <c r="F53" s="93">
        <f>10/5</f>
        <v>2</v>
      </c>
      <c r="G53" s="94" t="s">
        <v>293</v>
      </c>
      <c r="H53" s="95">
        <f>1/5</f>
        <v>0.2</v>
      </c>
      <c r="I53" s="96" t="s">
        <v>293</v>
      </c>
      <c r="J53" s="22"/>
      <c r="K53" s="31"/>
      <c r="L53" s="71"/>
      <c r="M53" s="28"/>
      <c r="N53" s="29"/>
      <c r="O53" s="30"/>
      <c r="P53" s="72"/>
      <c r="Q53" s="18"/>
    </row>
    <row r="54" spans="1:17" x14ac:dyDescent="0.25">
      <c r="A54" s="19">
        <v>48</v>
      </c>
      <c r="B54" s="83" t="s">
        <v>127</v>
      </c>
      <c r="C54" s="78" t="s">
        <v>210</v>
      </c>
      <c r="D54" s="79" t="s">
        <v>211</v>
      </c>
      <c r="E54" s="21"/>
      <c r="F54" s="24">
        <v>5.2</v>
      </c>
      <c r="G54" s="20" t="s">
        <v>277</v>
      </c>
      <c r="H54" s="22"/>
      <c r="I54" s="32"/>
      <c r="J54" s="22"/>
      <c r="K54" s="31"/>
      <c r="L54" s="71"/>
      <c r="M54" s="28"/>
      <c r="N54" s="29"/>
      <c r="O54" s="30"/>
      <c r="P54" s="72"/>
      <c r="Q54" s="18"/>
    </row>
    <row r="55" spans="1:17" x14ac:dyDescent="0.25">
      <c r="A55" s="19">
        <v>49</v>
      </c>
      <c r="B55" s="83" t="s">
        <v>128</v>
      </c>
      <c r="C55" s="78" t="s">
        <v>212</v>
      </c>
      <c r="D55" s="79" t="s">
        <v>87</v>
      </c>
      <c r="E55" s="21"/>
      <c r="F55" s="90">
        <v>12.6</v>
      </c>
      <c r="G55" s="20" t="s">
        <v>277</v>
      </c>
      <c r="H55" s="91">
        <v>10.199999999999999</v>
      </c>
      <c r="I55" s="32" t="s">
        <v>288</v>
      </c>
      <c r="J55" s="22"/>
      <c r="K55" s="31"/>
      <c r="L55" s="71"/>
      <c r="M55" s="28"/>
      <c r="N55" s="29"/>
      <c r="O55" s="30"/>
      <c r="P55" s="72"/>
      <c r="Q55" s="18"/>
    </row>
    <row r="56" spans="1:17" x14ac:dyDescent="0.25">
      <c r="A56" s="19">
        <v>50</v>
      </c>
      <c r="B56" s="83" t="s">
        <v>129</v>
      </c>
      <c r="C56" s="78" t="s">
        <v>213</v>
      </c>
      <c r="D56" s="79" t="s">
        <v>20</v>
      </c>
      <c r="E56" s="21"/>
      <c r="F56" s="24">
        <v>4.8</v>
      </c>
      <c r="G56" s="20" t="s">
        <v>277</v>
      </c>
      <c r="H56" s="22">
        <v>0.4</v>
      </c>
      <c r="I56" s="32" t="s">
        <v>288</v>
      </c>
      <c r="J56" s="22"/>
      <c r="K56" s="31"/>
      <c r="L56" s="71"/>
      <c r="M56" s="28"/>
      <c r="N56" s="29"/>
      <c r="O56" s="30"/>
      <c r="P56" s="72"/>
      <c r="Q56" s="18"/>
    </row>
    <row r="57" spans="1:17" x14ac:dyDescent="0.25">
      <c r="A57" s="19">
        <v>51</v>
      </c>
      <c r="B57" s="83" t="s">
        <v>130</v>
      </c>
      <c r="C57" s="78" t="s">
        <v>214</v>
      </c>
      <c r="D57" s="79" t="s">
        <v>34</v>
      </c>
      <c r="E57" s="21"/>
      <c r="F57" s="90">
        <v>12.4</v>
      </c>
      <c r="G57" s="20" t="s">
        <v>277</v>
      </c>
      <c r="H57" s="95">
        <f>13/5</f>
        <v>2.6</v>
      </c>
      <c r="I57" s="96" t="s">
        <v>293</v>
      </c>
      <c r="J57" s="22"/>
      <c r="K57" s="31"/>
      <c r="L57" s="71"/>
      <c r="M57" s="28"/>
      <c r="N57" s="29"/>
      <c r="O57" s="30"/>
      <c r="P57" s="72"/>
      <c r="Q57" s="18"/>
    </row>
    <row r="58" spans="1:17" x14ac:dyDescent="0.25">
      <c r="A58" s="19">
        <v>52</v>
      </c>
      <c r="B58" s="83" t="s">
        <v>131</v>
      </c>
      <c r="C58" s="78" t="s">
        <v>215</v>
      </c>
      <c r="D58" s="79" t="s">
        <v>216</v>
      </c>
      <c r="E58" s="21"/>
      <c r="F58" s="90">
        <v>15</v>
      </c>
      <c r="G58" s="20" t="s">
        <v>277</v>
      </c>
      <c r="H58" s="91">
        <v>15.8</v>
      </c>
      <c r="I58" s="32" t="s">
        <v>288</v>
      </c>
      <c r="J58" s="22"/>
      <c r="K58" s="31"/>
      <c r="L58" s="71"/>
      <c r="M58" s="28"/>
      <c r="N58" s="29"/>
      <c r="O58" s="30"/>
      <c r="P58" s="72"/>
      <c r="Q58" s="18"/>
    </row>
    <row r="59" spans="1:17" x14ac:dyDescent="0.25">
      <c r="A59" s="19">
        <v>53</v>
      </c>
      <c r="B59" s="83" t="s">
        <v>132</v>
      </c>
      <c r="C59" s="78" t="s">
        <v>217</v>
      </c>
      <c r="D59" s="79" t="s">
        <v>181</v>
      </c>
      <c r="E59" s="21"/>
      <c r="F59" s="24">
        <v>0.8</v>
      </c>
      <c r="G59" s="20" t="s">
        <v>277</v>
      </c>
      <c r="H59" s="91">
        <v>13.8</v>
      </c>
      <c r="I59" s="32" t="s">
        <v>288</v>
      </c>
      <c r="J59" s="22"/>
      <c r="K59" s="31"/>
      <c r="L59" s="71"/>
      <c r="M59" s="28"/>
      <c r="N59" s="29"/>
      <c r="O59" s="30"/>
      <c r="P59" s="72"/>
      <c r="Q59" s="18"/>
    </row>
    <row r="60" spans="1:17" x14ac:dyDescent="0.25">
      <c r="A60" s="19">
        <v>54</v>
      </c>
      <c r="B60" s="83" t="s">
        <v>133</v>
      </c>
      <c r="C60" s="78" t="s">
        <v>218</v>
      </c>
      <c r="D60" s="79" t="s">
        <v>33</v>
      </c>
      <c r="E60" s="21"/>
      <c r="F60" s="24">
        <v>1.6</v>
      </c>
      <c r="G60" s="20" t="s">
        <v>277</v>
      </c>
      <c r="H60" s="91">
        <v>14.4</v>
      </c>
      <c r="I60" s="32" t="s">
        <v>288</v>
      </c>
      <c r="J60" s="22"/>
      <c r="K60" s="31"/>
      <c r="L60" s="71"/>
      <c r="M60" s="28"/>
      <c r="N60" s="29"/>
      <c r="O60" s="30"/>
      <c r="P60" s="72"/>
      <c r="Q60" s="18"/>
    </row>
    <row r="61" spans="1:17" x14ac:dyDescent="0.25">
      <c r="A61" s="19">
        <v>55</v>
      </c>
      <c r="B61" s="83" t="s">
        <v>134</v>
      </c>
      <c r="C61" s="78" t="s">
        <v>219</v>
      </c>
      <c r="D61" s="79" t="s">
        <v>220</v>
      </c>
      <c r="E61" s="21"/>
      <c r="F61" s="90">
        <v>10.6</v>
      </c>
      <c r="G61" s="20" t="s">
        <v>277</v>
      </c>
      <c r="H61" s="91">
        <v>18.399999999999999</v>
      </c>
      <c r="I61" s="32" t="s">
        <v>288</v>
      </c>
      <c r="J61" s="22"/>
      <c r="K61" s="31"/>
      <c r="L61" s="71"/>
      <c r="M61" s="28"/>
      <c r="N61" s="29"/>
      <c r="O61" s="30"/>
      <c r="P61" s="72"/>
      <c r="Q61" s="18"/>
    </row>
    <row r="62" spans="1:17" x14ac:dyDescent="0.25">
      <c r="A62" s="19">
        <v>56</v>
      </c>
      <c r="B62" s="83" t="s">
        <v>135</v>
      </c>
      <c r="C62" s="78" t="s">
        <v>221</v>
      </c>
      <c r="D62" s="79" t="s">
        <v>93</v>
      </c>
      <c r="E62" s="21"/>
      <c r="F62" s="24">
        <v>0.4</v>
      </c>
      <c r="G62" s="20" t="s">
        <v>277</v>
      </c>
      <c r="H62" s="22"/>
      <c r="I62" s="32"/>
      <c r="J62" s="22"/>
      <c r="K62" s="31"/>
      <c r="L62" s="71"/>
      <c r="M62" s="28"/>
      <c r="N62" s="29"/>
      <c r="O62" s="30"/>
      <c r="P62" s="72"/>
      <c r="Q62" s="18"/>
    </row>
    <row r="63" spans="1:17" x14ac:dyDescent="0.25">
      <c r="A63" s="19">
        <v>57</v>
      </c>
      <c r="B63" s="83" t="s">
        <v>136</v>
      </c>
      <c r="C63" s="78" t="s">
        <v>222</v>
      </c>
      <c r="D63" s="79" t="s">
        <v>223</v>
      </c>
      <c r="E63" s="21"/>
      <c r="F63" s="93">
        <f>7/5</f>
        <v>1.4</v>
      </c>
      <c r="G63" s="94" t="s">
        <v>293</v>
      </c>
      <c r="H63" s="95">
        <f>27/5</f>
        <v>5.4</v>
      </c>
      <c r="I63" s="96" t="s">
        <v>293</v>
      </c>
      <c r="J63" s="22"/>
      <c r="K63" s="31"/>
      <c r="L63" s="71"/>
      <c r="M63" s="28"/>
      <c r="N63" s="29"/>
      <c r="O63" s="30"/>
      <c r="P63" s="72"/>
      <c r="Q63" s="18"/>
    </row>
    <row r="64" spans="1:17" x14ac:dyDescent="0.25">
      <c r="A64" s="19">
        <v>58</v>
      </c>
      <c r="B64" s="86" t="s">
        <v>301</v>
      </c>
      <c r="C64" s="78" t="s">
        <v>302</v>
      </c>
      <c r="D64" s="79" t="s">
        <v>19</v>
      </c>
      <c r="E64" s="21"/>
      <c r="F64" s="98">
        <f>53/5</f>
        <v>10.6</v>
      </c>
      <c r="G64" s="94" t="s">
        <v>293</v>
      </c>
      <c r="H64" s="99">
        <f>61/5</f>
        <v>12.2</v>
      </c>
      <c r="I64" s="96" t="s">
        <v>293</v>
      </c>
      <c r="J64" s="22"/>
      <c r="K64" s="31"/>
      <c r="L64" s="71"/>
      <c r="M64" s="28"/>
      <c r="N64" s="29"/>
      <c r="O64" s="30"/>
      <c r="P64" s="72"/>
      <c r="Q64" s="18"/>
    </row>
    <row r="65" spans="1:17" x14ac:dyDescent="0.25">
      <c r="A65" s="19">
        <v>59</v>
      </c>
      <c r="B65" s="83" t="s">
        <v>137</v>
      </c>
      <c r="C65" s="78" t="s">
        <v>224</v>
      </c>
      <c r="D65" s="79" t="s">
        <v>34</v>
      </c>
      <c r="E65" s="21"/>
      <c r="F65" s="24">
        <v>0</v>
      </c>
      <c r="G65" s="20" t="s">
        <v>277</v>
      </c>
      <c r="H65" s="22"/>
      <c r="I65" s="32"/>
      <c r="J65" s="22"/>
      <c r="K65" s="31"/>
      <c r="L65" s="71"/>
      <c r="M65" s="28"/>
      <c r="N65" s="29"/>
      <c r="O65" s="30"/>
      <c r="P65" s="72"/>
      <c r="Q65" s="18"/>
    </row>
    <row r="66" spans="1:17" x14ac:dyDescent="0.25">
      <c r="A66" s="19">
        <v>60</v>
      </c>
      <c r="B66" s="83" t="s">
        <v>138</v>
      </c>
      <c r="C66" s="78" t="s">
        <v>225</v>
      </c>
      <c r="D66" s="79" t="s">
        <v>192</v>
      </c>
      <c r="E66" s="21"/>
      <c r="F66" s="24">
        <v>5.4</v>
      </c>
      <c r="G66" s="20" t="s">
        <v>277</v>
      </c>
      <c r="H66" s="99">
        <f>59/5</f>
        <v>11.8</v>
      </c>
      <c r="I66" s="96" t="s">
        <v>293</v>
      </c>
      <c r="J66" s="22"/>
      <c r="K66" s="31"/>
      <c r="L66" s="71"/>
      <c r="M66" s="28"/>
      <c r="N66" s="29"/>
      <c r="O66" s="30"/>
      <c r="P66" s="72"/>
      <c r="Q66" s="18"/>
    </row>
    <row r="67" spans="1:17" x14ac:dyDescent="0.25">
      <c r="A67" s="19">
        <v>61</v>
      </c>
      <c r="B67" s="83" t="s">
        <v>139</v>
      </c>
      <c r="C67" s="78" t="s">
        <v>204</v>
      </c>
      <c r="D67" s="79" t="s">
        <v>18</v>
      </c>
      <c r="E67" s="21"/>
      <c r="F67" s="90">
        <v>13.6</v>
      </c>
      <c r="G67" s="20" t="s">
        <v>277</v>
      </c>
      <c r="H67" s="91">
        <v>12.4</v>
      </c>
      <c r="I67" s="32" t="s">
        <v>288</v>
      </c>
      <c r="J67" s="22"/>
      <c r="K67" s="31"/>
      <c r="L67" s="71"/>
      <c r="M67" s="28"/>
      <c r="N67" s="29"/>
      <c r="O67" s="30"/>
      <c r="P67" s="72"/>
      <c r="Q67" s="18"/>
    </row>
    <row r="68" spans="1:17" x14ac:dyDescent="0.25">
      <c r="A68" s="19">
        <v>62</v>
      </c>
      <c r="B68" s="83" t="s">
        <v>140</v>
      </c>
      <c r="C68" s="78" t="s">
        <v>226</v>
      </c>
      <c r="D68" s="79" t="s">
        <v>23</v>
      </c>
      <c r="E68" s="21"/>
      <c r="F68" s="90">
        <v>12.8</v>
      </c>
      <c r="G68" s="20" t="s">
        <v>277</v>
      </c>
      <c r="H68" s="91">
        <v>20</v>
      </c>
      <c r="I68" s="32" t="s">
        <v>288</v>
      </c>
      <c r="J68" s="22"/>
      <c r="K68" s="31"/>
      <c r="L68" s="71"/>
      <c r="M68" s="28"/>
      <c r="N68" s="29"/>
      <c r="O68" s="30"/>
      <c r="P68" s="72"/>
      <c r="Q68" s="18"/>
    </row>
    <row r="69" spans="1:17" x14ac:dyDescent="0.25">
      <c r="A69" s="19">
        <v>63</v>
      </c>
      <c r="B69" s="83" t="s">
        <v>141</v>
      </c>
      <c r="C69" s="78" t="s">
        <v>227</v>
      </c>
      <c r="D69" s="79" t="s">
        <v>228</v>
      </c>
      <c r="E69" s="21"/>
      <c r="F69" s="24">
        <v>0</v>
      </c>
      <c r="G69" s="20" t="s">
        <v>277</v>
      </c>
      <c r="H69" s="22"/>
      <c r="I69" s="32"/>
      <c r="J69" s="22"/>
      <c r="K69" s="31"/>
      <c r="L69" s="71"/>
      <c r="M69" s="28"/>
      <c r="N69" s="29"/>
      <c r="O69" s="30"/>
      <c r="P69" s="72"/>
      <c r="Q69" s="18"/>
    </row>
    <row r="70" spans="1:17" x14ac:dyDescent="0.25">
      <c r="A70" s="19">
        <v>64</v>
      </c>
      <c r="B70" s="83" t="s">
        <v>142</v>
      </c>
      <c r="C70" s="78" t="s">
        <v>229</v>
      </c>
      <c r="D70" s="79" t="s">
        <v>230</v>
      </c>
      <c r="E70" s="21"/>
      <c r="F70" s="90">
        <v>10.6</v>
      </c>
      <c r="G70" s="20" t="s">
        <v>277</v>
      </c>
      <c r="H70" s="91">
        <v>12</v>
      </c>
      <c r="I70" s="32" t="s">
        <v>288</v>
      </c>
      <c r="J70" s="22"/>
      <c r="K70" s="31"/>
      <c r="L70" s="71"/>
      <c r="M70" s="28"/>
      <c r="N70" s="29"/>
      <c r="O70" s="30"/>
      <c r="P70" s="72"/>
      <c r="Q70" s="18"/>
    </row>
    <row r="71" spans="1:17" x14ac:dyDescent="0.25">
      <c r="A71" s="19">
        <v>65</v>
      </c>
      <c r="B71" s="83" t="s">
        <v>143</v>
      </c>
      <c r="C71" s="78" t="s">
        <v>231</v>
      </c>
      <c r="D71" s="79" t="s">
        <v>86</v>
      </c>
      <c r="E71" s="21"/>
      <c r="F71" s="24">
        <v>1.4</v>
      </c>
      <c r="G71" s="20" t="s">
        <v>277</v>
      </c>
      <c r="H71" s="22"/>
      <c r="I71" s="32"/>
      <c r="J71" s="22"/>
      <c r="K71" s="31"/>
      <c r="L71" s="71"/>
      <c r="M71" s="28"/>
      <c r="N71" s="29"/>
      <c r="O71" s="30"/>
      <c r="P71" s="72"/>
      <c r="Q71" s="18"/>
    </row>
    <row r="72" spans="1:17" x14ac:dyDescent="0.25">
      <c r="A72" s="19">
        <v>66</v>
      </c>
      <c r="B72" s="83" t="s">
        <v>144</v>
      </c>
      <c r="C72" s="78" t="s">
        <v>232</v>
      </c>
      <c r="D72" s="79" t="s">
        <v>55</v>
      </c>
      <c r="E72" s="21"/>
      <c r="F72" s="24">
        <v>0</v>
      </c>
      <c r="G72" s="20" t="s">
        <v>277</v>
      </c>
      <c r="H72" s="22"/>
      <c r="I72" s="32"/>
      <c r="J72" s="22"/>
      <c r="K72" s="31"/>
      <c r="L72" s="71"/>
      <c r="M72" s="28"/>
      <c r="N72" s="29"/>
      <c r="O72" s="30"/>
      <c r="P72" s="72"/>
      <c r="Q72" s="18"/>
    </row>
    <row r="73" spans="1:17" x14ac:dyDescent="0.25">
      <c r="A73" s="19">
        <v>67</v>
      </c>
      <c r="B73" s="86" t="s">
        <v>265</v>
      </c>
      <c r="C73" s="78" t="s">
        <v>72</v>
      </c>
      <c r="D73" s="79" t="s">
        <v>266</v>
      </c>
      <c r="E73" s="21"/>
      <c r="F73" s="98">
        <f>51/5</f>
        <v>10.199999999999999</v>
      </c>
      <c r="G73" s="94" t="s">
        <v>293</v>
      </c>
      <c r="H73" s="99">
        <f>69/5</f>
        <v>13.8</v>
      </c>
      <c r="I73" s="96" t="s">
        <v>293</v>
      </c>
      <c r="J73" s="22"/>
      <c r="K73" s="31"/>
      <c r="L73" s="71"/>
      <c r="M73" s="28"/>
      <c r="N73" s="29"/>
      <c r="O73" s="30"/>
      <c r="P73" s="72"/>
      <c r="Q73" s="18"/>
    </row>
    <row r="74" spans="1:17" x14ac:dyDescent="0.25">
      <c r="A74" s="19">
        <v>68</v>
      </c>
      <c r="B74" s="83" t="s">
        <v>145</v>
      </c>
      <c r="C74" s="78" t="s">
        <v>233</v>
      </c>
      <c r="D74" s="79" t="s">
        <v>30</v>
      </c>
      <c r="E74" s="21"/>
      <c r="F74" s="24">
        <v>4.2</v>
      </c>
      <c r="G74" s="20" t="s">
        <v>277</v>
      </c>
      <c r="H74" s="22">
        <v>0</v>
      </c>
      <c r="I74" s="32" t="s">
        <v>288</v>
      </c>
      <c r="J74" s="22"/>
      <c r="K74" s="31"/>
      <c r="L74" s="71"/>
      <c r="M74" s="28"/>
      <c r="N74" s="29"/>
      <c r="O74" s="30"/>
      <c r="P74" s="72"/>
      <c r="Q74" s="18"/>
    </row>
    <row r="75" spans="1:17" x14ac:dyDescent="0.25">
      <c r="A75" s="19">
        <v>69</v>
      </c>
      <c r="B75" s="83" t="s">
        <v>146</v>
      </c>
      <c r="C75" s="78" t="s">
        <v>234</v>
      </c>
      <c r="D75" s="79" t="s">
        <v>22</v>
      </c>
      <c r="E75" s="21"/>
      <c r="F75" s="24">
        <v>3.2</v>
      </c>
      <c r="G75" s="20" t="s">
        <v>277</v>
      </c>
      <c r="H75" s="22">
        <v>0</v>
      </c>
      <c r="I75" s="32" t="s">
        <v>288</v>
      </c>
      <c r="J75" s="22"/>
      <c r="K75" s="31"/>
      <c r="L75" s="71"/>
      <c r="M75" s="28"/>
      <c r="N75" s="29"/>
      <c r="O75" s="30"/>
      <c r="P75" s="72"/>
      <c r="Q75" s="18"/>
    </row>
    <row r="76" spans="1:17" x14ac:dyDescent="0.25">
      <c r="A76" s="19">
        <v>70</v>
      </c>
      <c r="B76" s="83" t="s">
        <v>147</v>
      </c>
      <c r="C76" s="78" t="s">
        <v>75</v>
      </c>
      <c r="D76" s="79" t="s">
        <v>235</v>
      </c>
      <c r="E76" s="21"/>
      <c r="F76" s="24">
        <v>0</v>
      </c>
      <c r="G76" s="20" t="s">
        <v>277</v>
      </c>
      <c r="H76" s="22"/>
      <c r="I76" s="32"/>
      <c r="J76" s="22"/>
      <c r="K76" s="31"/>
      <c r="L76" s="71"/>
      <c r="M76" s="28"/>
      <c r="N76" s="29"/>
      <c r="O76" s="30"/>
      <c r="P76" s="72"/>
      <c r="Q76" s="18"/>
    </row>
    <row r="77" spans="1:17" x14ac:dyDescent="0.25">
      <c r="A77" s="19">
        <v>71</v>
      </c>
      <c r="B77" s="83" t="s">
        <v>148</v>
      </c>
      <c r="C77" s="78" t="s">
        <v>236</v>
      </c>
      <c r="D77" s="79" t="s">
        <v>237</v>
      </c>
      <c r="E77" s="21"/>
      <c r="F77" s="24">
        <v>0.4</v>
      </c>
      <c r="G77" s="20" t="s">
        <v>277</v>
      </c>
      <c r="H77" s="22"/>
      <c r="I77" s="32"/>
      <c r="J77" s="22"/>
      <c r="K77" s="31"/>
      <c r="L77" s="71"/>
      <c r="M77" s="28"/>
      <c r="N77" s="29"/>
      <c r="O77" s="30"/>
      <c r="P77" s="72"/>
      <c r="Q77" s="18"/>
    </row>
    <row r="78" spans="1:17" x14ac:dyDescent="0.25">
      <c r="A78" s="19">
        <v>72</v>
      </c>
      <c r="B78" s="85" t="s">
        <v>262</v>
      </c>
      <c r="C78" s="78" t="s">
        <v>41</v>
      </c>
      <c r="D78" s="79" t="s">
        <v>31</v>
      </c>
      <c r="E78" s="21"/>
      <c r="F78" s="24">
        <v>0</v>
      </c>
      <c r="G78" s="20" t="s">
        <v>277</v>
      </c>
      <c r="H78" s="22"/>
      <c r="I78" s="32"/>
      <c r="J78" s="22"/>
      <c r="K78" s="31"/>
      <c r="L78" s="71"/>
      <c r="M78" s="28"/>
      <c r="N78" s="29"/>
      <c r="O78" s="30"/>
      <c r="P78" s="72"/>
      <c r="Q78" s="18"/>
    </row>
    <row r="79" spans="1:17" x14ac:dyDescent="0.25">
      <c r="A79" s="19">
        <v>73</v>
      </c>
      <c r="B79" s="83" t="s">
        <v>149</v>
      </c>
      <c r="C79" s="78" t="s">
        <v>238</v>
      </c>
      <c r="D79" s="79" t="s">
        <v>55</v>
      </c>
      <c r="E79" s="21"/>
      <c r="F79" s="24">
        <v>0.8</v>
      </c>
      <c r="G79" s="20" t="s">
        <v>277</v>
      </c>
      <c r="H79" s="22"/>
      <c r="I79" s="32"/>
      <c r="J79" s="22"/>
      <c r="K79" s="31"/>
      <c r="L79" s="71"/>
      <c r="M79" s="28"/>
      <c r="N79" s="29"/>
      <c r="O79" s="30"/>
      <c r="P79" s="72"/>
      <c r="Q79" s="18"/>
    </row>
    <row r="80" spans="1:17" x14ac:dyDescent="0.25">
      <c r="A80" s="19">
        <v>74</v>
      </c>
      <c r="B80" s="86" t="s">
        <v>263</v>
      </c>
      <c r="C80" s="78" t="s">
        <v>264</v>
      </c>
      <c r="D80" s="79" t="s">
        <v>55</v>
      </c>
      <c r="E80" s="21"/>
      <c r="F80" s="93">
        <f>31/5</f>
        <v>6.2</v>
      </c>
      <c r="G80" s="94" t="s">
        <v>293</v>
      </c>
      <c r="H80" s="99">
        <f>64/5</f>
        <v>12.8</v>
      </c>
      <c r="I80" s="96" t="s">
        <v>293</v>
      </c>
      <c r="J80" s="22"/>
      <c r="K80" s="31"/>
      <c r="L80" s="71"/>
      <c r="M80" s="28"/>
      <c r="N80" s="29"/>
      <c r="O80" s="30"/>
      <c r="P80" s="72"/>
      <c r="Q80" s="18"/>
    </row>
    <row r="81" spans="1:17" x14ac:dyDescent="0.25">
      <c r="A81" s="19">
        <v>75</v>
      </c>
      <c r="B81" s="83" t="s">
        <v>150</v>
      </c>
      <c r="C81" s="78" t="s">
        <v>239</v>
      </c>
      <c r="D81" s="79" t="s">
        <v>90</v>
      </c>
      <c r="E81" s="21"/>
      <c r="F81" s="24">
        <v>0</v>
      </c>
      <c r="G81" s="20" t="s">
        <v>277</v>
      </c>
      <c r="H81" s="22"/>
      <c r="I81" s="32"/>
      <c r="J81" s="22"/>
      <c r="K81" s="31"/>
      <c r="L81" s="71"/>
      <c r="M81" s="28"/>
      <c r="N81" s="29"/>
      <c r="O81" s="30"/>
      <c r="P81" s="72"/>
      <c r="Q81" s="18"/>
    </row>
    <row r="82" spans="1:17" x14ac:dyDescent="0.25">
      <c r="A82" s="19">
        <v>76</v>
      </c>
      <c r="B82" s="86" t="s">
        <v>267</v>
      </c>
      <c r="C82" s="78" t="s">
        <v>268</v>
      </c>
      <c r="D82" s="79" t="s">
        <v>91</v>
      </c>
      <c r="E82" s="21"/>
      <c r="F82" s="90">
        <v>18</v>
      </c>
      <c r="G82" s="20" t="s">
        <v>277</v>
      </c>
      <c r="H82" s="91">
        <v>14.6</v>
      </c>
      <c r="I82" s="32" t="s">
        <v>288</v>
      </c>
      <c r="J82" s="22"/>
      <c r="K82" s="31"/>
      <c r="L82" s="71"/>
      <c r="M82" s="28"/>
      <c r="N82" s="29"/>
      <c r="O82" s="30"/>
      <c r="P82" s="72"/>
      <c r="Q82" s="18"/>
    </row>
    <row r="83" spans="1:17" x14ac:dyDescent="0.25">
      <c r="A83" s="19">
        <v>77</v>
      </c>
      <c r="B83" s="86" t="s">
        <v>281</v>
      </c>
      <c r="C83" s="78" t="s">
        <v>282</v>
      </c>
      <c r="D83" s="79" t="s">
        <v>283</v>
      </c>
      <c r="E83" s="21"/>
      <c r="F83" s="24"/>
      <c r="G83" s="20"/>
      <c r="H83" s="22">
        <v>0</v>
      </c>
      <c r="I83" s="32" t="s">
        <v>288</v>
      </c>
      <c r="J83" s="22"/>
      <c r="K83" s="31"/>
      <c r="L83" s="71"/>
      <c r="M83" s="28"/>
      <c r="N83" s="29"/>
      <c r="O83" s="30"/>
      <c r="P83" s="72"/>
      <c r="Q83" s="18"/>
    </row>
    <row r="84" spans="1:17" x14ac:dyDescent="0.25">
      <c r="A84" s="19">
        <v>78</v>
      </c>
      <c r="B84" s="83" t="s">
        <v>151</v>
      </c>
      <c r="C84" s="78" t="s">
        <v>240</v>
      </c>
      <c r="D84" s="79" t="s">
        <v>91</v>
      </c>
      <c r="E84" s="21"/>
      <c r="F84" s="24">
        <v>0.6</v>
      </c>
      <c r="G84" s="20" t="s">
        <v>277</v>
      </c>
      <c r="H84" s="22"/>
      <c r="I84" s="32"/>
      <c r="J84" s="22"/>
      <c r="K84" s="31"/>
      <c r="L84" s="71"/>
      <c r="M84" s="28"/>
      <c r="N84" s="29"/>
      <c r="O84" s="30"/>
      <c r="P84" s="72"/>
      <c r="Q84" s="18"/>
    </row>
    <row r="85" spans="1:17" x14ac:dyDescent="0.25">
      <c r="A85" s="19">
        <v>79</v>
      </c>
      <c r="B85" s="86" t="s">
        <v>298</v>
      </c>
      <c r="C85" s="78" t="s">
        <v>299</v>
      </c>
      <c r="D85" s="79" t="s">
        <v>300</v>
      </c>
      <c r="E85" s="21"/>
      <c r="F85" s="98">
        <f>56/5</f>
        <v>11.2</v>
      </c>
      <c r="G85" s="94" t="s">
        <v>293</v>
      </c>
      <c r="H85" s="99">
        <f>74/5</f>
        <v>14.8</v>
      </c>
      <c r="I85" s="96" t="s">
        <v>293</v>
      </c>
      <c r="J85" s="22"/>
      <c r="K85" s="31"/>
      <c r="L85" s="71"/>
      <c r="M85" s="28"/>
      <c r="N85" s="29"/>
      <c r="O85" s="30"/>
      <c r="P85" s="72"/>
      <c r="Q85" s="18"/>
    </row>
    <row r="86" spans="1:17" ht="12.6" customHeight="1" x14ac:dyDescent="0.25">
      <c r="A86" s="19">
        <v>80</v>
      </c>
      <c r="B86" s="83" t="s">
        <v>152</v>
      </c>
      <c r="C86" s="78" t="s">
        <v>241</v>
      </c>
      <c r="D86" s="79" t="s">
        <v>188</v>
      </c>
      <c r="E86" s="21"/>
      <c r="F86" s="90">
        <v>17.399999999999999</v>
      </c>
      <c r="G86" s="20" t="s">
        <v>277</v>
      </c>
      <c r="H86" s="91">
        <v>16.399999999999999</v>
      </c>
      <c r="I86" s="32" t="s">
        <v>288</v>
      </c>
      <c r="J86" s="22"/>
      <c r="K86" s="31"/>
      <c r="L86" s="71"/>
      <c r="M86" s="28"/>
      <c r="N86" s="29"/>
      <c r="O86" s="30"/>
      <c r="P86" s="72"/>
      <c r="Q86" s="18"/>
    </row>
    <row r="87" spans="1:17" x14ac:dyDescent="0.25">
      <c r="A87" s="19">
        <v>81</v>
      </c>
      <c r="B87" s="83" t="s">
        <v>153</v>
      </c>
      <c r="C87" s="78" t="s">
        <v>242</v>
      </c>
      <c r="D87" s="79" t="s">
        <v>243</v>
      </c>
      <c r="E87" s="21"/>
      <c r="F87" s="90">
        <v>16.2</v>
      </c>
      <c r="G87" s="20" t="s">
        <v>277</v>
      </c>
      <c r="H87" s="22">
        <v>4.5999999999999996</v>
      </c>
      <c r="I87" s="32" t="s">
        <v>288</v>
      </c>
      <c r="J87" s="22"/>
      <c r="K87" s="31"/>
      <c r="L87" s="71"/>
      <c r="M87" s="28"/>
      <c r="N87" s="29"/>
      <c r="O87" s="30"/>
      <c r="P87" s="72"/>
      <c r="Q87" s="18"/>
    </row>
    <row r="88" spans="1:17" x14ac:dyDescent="0.25">
      <c r="A88" s="19">
        <v>82</v>
      </c>
      <c r="B88" s="83" t="s">
        <v>154</v>
      </c>
      <c r="C88" s="78" t="s">
        <v>72</v>
      </c>
      <c r="D88" s="79" t="s">
        <v>32</v>
      </c>
      <c r="E88" s="21"/>
      <c r="F88" s="90">
        <v>16.8</v>
      </c>
      <c r="G88" s="20" t="s">
        <v>277</v>
      </c>
      <c r="H88" s="91">
        <v>17.600000000000001</v>
      </c>
      <c r="I88" s="32" t="s">
        <v>288</v>
      </c>
      <c r="J88" s="22"/>
      <c r="K88" s="31"/>
      <c r="L88" s="71"/>
      <c r="M88" s="28"/>
      <c r="N88" s="29"/>
      <c r="O88" s="30"/>
      <c r="P88" s="72"/>
      <c r="Q88" s="18"/>
    </row>
    <row r="89" spans="1:17" x14ac:dyDescent="0.25">
      <c r="A89" s="19">
        <v>83</v>
      </c>
      <c r="B89" s="83" t="s">
        <v>155</v>
      </c>
      <c r="C89" s="78" t="s">
        <v>244</v>
      </c>
      <c r="D89" s="79" t="s">
        <v>245</v>
      </c>
      <c r="E89" s="21"/>
      <c r="F89" s="93">
        <f>3/5</f>
        <v>0.6</v>
      </c>
      <c r="G89" s="94" t="s">
        <v>293</v>
      </c>
      <c r="H89" s="95">
        <f>33/5</f>
        <v>6.6</v>
      </c>
      <c r="I89" s="96" t="s">
        <v>293</v>
      </c>
      <c r="J89" s="22"/>
      <c r="K89" s="31"/>
      <c r="L89" s="71"/>
      <c r="M89" s="28"/>
      <c r="N89" s="29"/>
      <c r="O89" s="30"/>
      <c r="P89" s="72"/>
      <c r="Q89" s="18"/>
    </row>
    <row r="90" spans="1:17" x14ac:dyDescent="0.25">
      <c r="A90" s="19">
        <v>84</v>
      </c>
      <c r="B90" s="86" t="s">
        <v>274</v>
      </c>
      <c r="C90" s="78" t="s">
        <v>275</v>
      </c>
      <c r="D90" s="79" t="s">
        <v>276</v>
      </c>
      <c r="E90" s="21"/>
      <c r="F90" s="90">
        <v>11.2</v>
      </c>
      <c r="G90" s="20" t="s">
        <v>277</v>
      </c>
      <c r="H90" s="91">
        <v>10.4</v>
      </c>
      <c r="I90" s="32" t="s">
        <v>288</v>
      </c>
      <c r="J90" s="22"/>
      <c r="K90" s="31"/>
      <c r="L90" s="71"/>
      <c r="M90" s="28"/>
      <c r="N90" s="29"/>
      <c r="O90" s="30"/>
      <c r="P90" s="72"/>
      <c r="Q90" s="18"/>
    </row>
    <row r="91" spans="1:17" x14ac:dyDescent="0.25">
      <c r="A91" s="19">
        <v>85</v>
      </c>
      <c r="B91" s="83" t="s">
        <v>156</v>
      </c>
      <c r="C91" s="78" t="s">
        <v>179</v>
      </c>
      <c r="D91" s="79" t="s">
        <v>85</v>
      </c>
      <c r="E91" s="21"/>
      <c r="F91" s="24">
        <v>2</v>
      </c>
      <c r="G91" s="20" t="s">
        <v>277</v>
      </c>
      <c r="H91" s="22"/>
      <c r="I91" s="32"/>
      <c r="J91" s="22"/>
      <c r="K91" s="31"/>
      <c r="L91" s="71"/>
      <c r="M91" s="28"/>
      <c r="N91" s="29"/>
      <c r="O91" s="30"/>
      <c r="P91" s="72"/>
      <c r="Q91" s="18"/>
    </row>
    <row r="92" spans="1:17" x14ac:dyDescent="0.25">
      <c r="A92" s="19">
        <v>86</v>
      </c>
      <c r="B92" s="83" t="s">
        <v>157</v>
      </c>
      <c r="C92" s="78" t="s">
        <v>246</v>
      </c>
      <c r="D92" s="79" t="s">
        <v>88</v>
      </c>
      <c r="E92" s="21"/>
      <c r="F92" s="93">
        <f>44/5</f>
        <v>8.8000000000000007</v>
      </c>
      <c r="G92" s="94" t="s">
        <v>293</v>
      </c>
      <c r="H92" s="91">
        <v>17</v>
      </c>
      <c r="I92" s="32" t="s">
        <v>288</v>
      </c>
      <c r="J92" s="22"/>
      <c r="K92" s="31"/>
      <c r="L92" s="71"/>
      <c r="M92" s="28"/>
      <c r="N92" s="29"/>
      <c r="O92" s="30"/>
      <c r="P92" s="72"/>
      <c r="Q92" s="18"/>
    </row>
    <row r="93" spans="1:17" x14ac:dyDescent="0.25">
      <c r="A93" s="19">
        <v>87</v>
      </c>
      <c r="B93" s="83" t="s">
        <v>158</v>
      </c>
      <c r="C93" s="78" t="s">
        <v>248</v>
      </c>
      <c r="D93" s="79" t="s">
        <v>36</v>
      </c>
      <c r="E93" s="21"/>
      <c r="F93" s="90">
        <v>15.6</v>
      </c>
      <c r="G93" s="20" t="s">
        <v>277</v>
      </c>
      <c r="H93" s="91">
        <v>19</v>
      </c>
      <c r="I93" s="32" t="s">
        <v>288</v>
      </c>
      <c r="J93" s="22"/>
      <c r="K93" s="31"/>
      <c r="L93" s="71"/>
      <c r="M93" s="28"/>
      <c r="N93" s="29"/>
      <c r="O93" s="30"/>
      <c r="P93" s="72"/>
      <c r="Q93" s="18"/>
    </row>
    <row r="94" spans="1:17" x14ac:dyDescent="0.25">
      <c r="A94" s="19">
        <v>88</v>
      </c>
      <c r="B94" s="83" t="s">
        <v>159</v>
      </c>
      <c r="C94" s="78" t="s">
        <v>249</v>
      </c>
      <c r="D94" s="79" t="s">
        <v>247</v>
      </c>
      <c r="E94" s="21"/>
      <c r="F94" s="90">
        <v>18.399999999999999</v>
      </c>
      <c r="G94" s="20" t="s">
        <v>277</v>
      </c>
      <c r="H94" s="91">
        <v>14.4</v>
      </c>
      <c r="I94" s="32" t="s">
        <v>288</v>
      </c>
      <c r="J94" s="22"/>
      <c r="K94" s="31"/>
      <c r="L94" s="71"/>
      <c r="M94" s="28"/>
      <c r="N94" s="29"/>
      <c r="O94" s="30"/>
      <c r="P94" s="72"/>
      <c r="Q94" s="18"/>
    </row>
    <row r="95" spans="1:17" x14ac:dyDescent="0.25">
      <c r="A95" s="19">
        <v>89</v>
      </c>
      <c r="B95" s="83" t="s">
        <v>160</v>
      </c>
      <c r="C95" s="78" t="s">
        <v>202</v>
      </c>
      <c r="D95" s="79" t="s">
        <v>54</v>
      </c>
      <c r="E95" s="21"/>
      <c r="F95" s="24">
        <v>0</v>
      </c>
      <c r="G95" s="20" t="s">
        <v>277</v>
      </c>
      <c r="H95" s="22"/>
      <c r="I95" s="32"/>
      <c r="J95" s="22"/>
      <c r="K95" s="31"/>
      <c r="L95" s="71"/>
      <c r="M95" s="28"/>
      <c r="N95" s="29"/>
      <c r="O95" s="30"/>
      <c r="P95" s="72"/>
      <c r="Q95" s="18"/>
    </row>
    <row r="96" spans="1:17" x14ac:dyDescent="0.25">
      <c r="A96" s="19">
        <v>90</v>
      </c>
      <c r="B96" s="83" t="s">
        <v>161</v>
      </c>
      <c r="C96" s="78" t="s">
        <v>250</v>
      </c>
      <c r="D96" s="79" t="s">
        <v>188</v>
      </c>
      <c r="E96" s="21"/>
      <c r="F96" s="24">
        <v>0.2</v>
      </c>
      <c r="G96" s="20" t="s">
        <v>277</v>
      </c>
      <c r="H96" s="22"/>
      <c r="I96" s="32"/>
      <c r="J96" s="22"/>
      <c r="K96" s="31"/>
      <c r="L96" s="71"/>
      <c r="M96" s="28"/>
      <c r="N96" s="29"/>
      <c r="O96" s="30"/>
      <c r="P96" s="72"/>
      <c r="Q96" s="18"/>
    </row>
    <row r="97" spans="1:17" x14ac:dyDescent="0.25">
      <c r="A97" s="19">
        <v>91</v>
      </c>
      <c r="B97" s="83" t="s">
        <v>162</v>
      </c>
      <c r="C97" s="78" t="s">
        <v>251</v>
      </c>
      <c r="D97" s="79" t="s">
        <v>34</v>
      </c>
      <c r="E97" s="21"/>
      <c r="F97" s="90">
        <v>17</v>
      </c>
      <c r="G97" s="20" t="s">
        <v>277</v>
      </c>
      <c r="H97" s="91">
        <v>15.4</v>
      </c>
      <c r="I97" s="32" t="s">
        <v>288</v>
      </c>
      <c r="J97" s="22"/>
      <c r="K97" s="31"/>
      <c r="L97" s="71"/>
      <c r="M97" s="28"/>
      <c r="N97" s="29"/>
      <c r="O97" s="30"/>
      <c r="P97" s="72"/>
      <c r="Q97" s="18"/>
    </row>
    <row r="98" spans="1:17" x14ac:dyDescent="0.25">
      <c r="A98" s="19">
        <v>92</v>
      </c>
      <c r="B98" s="83" t="s">
        <v>163</v>
      </c>
      <c r="C98" s="78" t="s">
        <v>76</v>
      </c>
      <c r="D98" s="79" t="s">
        <v>252</v>
      </c>
      <c r="E98" s="21"/>
      <c r="F98" s="24">
        <v>0</v>
      </c>
      <c r="G98" s="20" t="s">
        <v>277</v>
      </c>
      <c r="H98" s="22">
        <v>0</v>
      </c>
      <c r="I98" s="32" t="s">
        <v>288</v>
      </c>
      <c r="J98" s="22"/>
      <c r="K98" s="31"/>
      <c r="L98" s="71"/>
      <c r="M98" s="28"/>
      <c r="N98" s="29"/>
      <c r="O98" s="30"/>
      <c r="P98" s="72"/>
      <c r="Q98" s="18"/>
    </row>
    <row r="99" spans="1:17" x14ac:dyDescent="0.25">
      <c r="A99" s="19">
        <v>93</v>
      </c>
      <c r="B99" s="83" t="s">
        <v>164</v>
      </c>
      <c r="C99" s="78" t="s">
        <v>253</v>
      </c>
      <c r="D99" s="79" t="s">
        <v>89</v>
      </c>
      <c r="E99" s="21"/>
      <c r="F99" s="93">
        <f>13/5</f>
        <v>2.6</v>
      </c>
      <c r="G99" s="94" t="s">
        <v>293</v>
      </c>
      <c r="H99" s="22">
        <v>0.8</v>
      </c>
      <c r="I99" s="32" t="s">
        <v>288</v>
      </c>
      <c r="J99" s="22"/>
      <c r="K99" s="31"/>
      <c r="L99" s="71"/>
      <c r="M99" s="28"/>
      <c r="N99" s="29"/>
      <c r="O99" s="30"/>
      <c r="P99" s="72"/>
      <c r="Q99" s="18"/>
    </row>
    <row r="100" spans="1:17" x14ac:dyDescent="0.25">
      <c r="A100" s="19">
        <v>94</v>
      </c>
      <c r="B100" s="83" t="s">
        <v>165</v>
      </c>
      <c r="C100" s="78" t="s">
        <v>35</v>
      </c>
      <c r="D100" s="79" t="s">
        <v>254</v>
      </c>
      <c r="E100" s="21"/>
      <c r="F100" s="24">
        <v>2.8</v>
      </c>
      <c r="G100" s="20" t="s">
        <v>277</v>
      </c>
      <c r="H100" s="22">
        <v>0</v>
      </c>
      <c r="I100" s="32" t="s">
        <v>288</v>
      </c>
      <c r="J100" s="22"/>
      <c r="K100" s="31"/>
      <c r="L100" s="71"/>
      <c r="M100" s="28"/>
      <c r="N100" s="29"/>
      <c r="O100" s="30"/>
      <c r="P100" s="72"/>
      <c r="Q100" s="18"/>
    </row>
    <row r="101" spans="1:17" x14ac:dyDescent="0.25">
      <c r="A101" s="19">
        <v>95</v>
      </c>
      <c r="B101" s="86" t="s">
        <v>272</v>
      </c>
      <c r="C101" s="78" t="s">
        <v>186</v>
      </c>
      <c r="D101" s="79" t="s">
        <v>273</v>
      </c>
      <c r="E101" s="21"/>
      <c r="F101" s="24">
        <v>4.5999999999999996</v>
      </c>
      <c r="G101" s="20" t="s">
        <v>277</v>
      </c>
      <c r="H101" s="22"/>
      <c r="I101" s="32"/>
      <c r="J101" s="22"/>
      <c r="K101" s="31"/>
      <c r="L101" s="71"/>
      <c r="M101" s="28"/>
      <c r="N101" s="29"/>
      <c r="O101" s="30"/>
      <c r="P101" s="72"/>
      <c r="Q101" s="18"/>
    </row>
    <row r="102" spans="1:17" x14ac:dyDescent="0.25">
      <c r="A102" s="19">
        <v>96</v>
      </c>
      <c r="B102" s="83" t="s">
        <v>166</v>
      </c>
      <c r="C102" s="78" t="s">
        <v>255</v>
      </c>
      <c r="D102" s="79" t="s">
        <v>256</v>
      </c>
      <c r="E102" s="21"/>
      <c r="F102" s="24">
        <v>0.8</v>
      </c>
      <c r="G102" s="20" t="s">
        <v>277</v>
      </c>
      <c r="H102" s="22">
        <v>0.4</v>
      </c>
      <c r="I102" s="32" t="s">
        <v>288</v>
      </c>
      <c r="J102" s="22"/>
      <c r="K102" s="31"/>
      <c r="L102" s="71"/>
      <c r="M102" s="28"/>
      <c r="N102" s="29"/>
      <c r="O102" s="30"/>
      <c r="P102" s="72"/>
      <c r="Q102" s="18"/>
    </row>
    <row r="103" spans="1:17" x14ac:dyDescent="0.25">
      <c r="A103" s="19">
        <v>97</v>
      </c>
      <c r="B103" s="83" t="s">
        <v>167</v>
      </c>
      <c r="C103" s="78" t="s">
        <v>72</v>
      </c>
      <c r="D103" s="79" t="s">
        <v>257</v>
      </c>
      <c r="E103" s="21"/>
      <c r="F103" s="90">
        <v>17</v>
      </c>
      <c r="G103" s="20" t="s">
        <v>277</v>
      </c>
      <c r="H103" s="91">
        <v>13.8</v>
      </c>
      <c r="I103" s="32" t="s">
        <v>288</v>
      </c>
      <c r="J103" s="22"/>
      <c r="K103" s="31"/>
      <c r="L103" s="71"/>
      <c r="M103" s="28"/>
      <c r="N103" s="29"/>
      <c r="O103" s="30"/>
      <c r="P103" s="72"/>
      <c r="Q103" s="18"/>
    </row>
    <row r="104" spans="1:17" x14ac:dyDescent="0.25">
      <c r="A104" s="19">
        <v>98</v>
      </c>
      <c r="B104" s="83" t="s">
        <v>168</v>
      </c>
      <c r="C104" s="78" t="s">
        <v>196</v>
      </c>
      <c r="D104" s="79" t="s">
        <v>258</v>
      </c>
      <c r="E104" s="21"/>
      <c r="F104" s="24">
        <v>1</v>
      </c>
      <c r="G104" s="20" t="s">
        <v>277</v>
      </c>
      <c r="H104" s="22">
        <v>0</v>
      </c>
      <c r="I104" s="32" t="s">
        <v>288</v>
      </c>
      <c r="J104" s="22"/>
      <c r="K104" s="31"/>
      <c r="L104" s="71"/>
      <c r="M104" s="28"/>
      <c r="N104" s="29"/>
      <c r="O104" s="30"/>
      <c r="P104" s="72"/>
      <c r="Q104" s="18"/>
    </row>
    <row r="105" spans="1:17" x14ac:dyDescent="0.25">
      <c r="A105" s="19">
        <v>99</v>
      </c>
      <c r="B105" s="83" t="s">
        <v>169</v>
      </c>
      <c r="C105" s="78" t="s">
        <v>178</v>
      </c>
      <c r="D105" s="79" t="s">
        <v>188</v>
      </c>
      <c r="E105" s="21"/>
      <c r="F105" s="24">
        <v>0</v>
      </c>
      <c r="G105" s="20" t="s">
        <v>277</v>
      </c>
      <c r="H105" s="22"/>
      <c r="I105" s="32"/>
      <c r="J105" s="22"/>
      <c r="K105" s="31"/>
      <c r="L105" s="71"/>
      <c r="M105" s="28"/>
      <c r="N105" s="29"/>
      <c r="O105" s="30"/>
      <c r="P105" s="72"/>
      <c r="Q105" s="18"/>
    </row>
    <row r="106" spans="1:17" x14ac:dyDescent="0.25">
      <c r="A106" s="19">
        <v>100</v>
      </c>
      <c r="B106" s="83" t="s">
        <v>170</v>
      </c>
      <c r="C106" s="78" t="s">
        <v>72</v>
      </c>
      <c r="D106" s="79" t="s">
        <v>19</v>
      </c>
      <c r="E106" s="21"/>
      <c r="F106" s="90">
        <v>14</v>
      </c>
      <c r="G106" s="20" t="s">
        <v>277</v>
      </c>
      <c r="H106" s="91">
        <v>17.8</v>
      </c>
      <c r="I106" s="32" t="s">
        <v>288</v>
      </c>
      <c r="J106" s="22"/>
      <c r="K106" s="31"/>
      <c r="L106" s="71"/>
      <c r="M106" s="28"/>
      <c r="N106" s="29"/>
      <c r="O106" s="30"/>
      <c r="P106" s="72"/>
      <c r="Q106" s="18"/>
    </row>
    <row r="107" spans="1:17" x14ac:dyDescent="0.25">
      <c r="A107" s="19">
        <v>101</v>
      </c>
      <c r="B107" s="83" t="s">
        <v>171</v>
      </c>
      <c r="C107" s="78" t="s">
        <v>259</v>
      </c>
      <c r="D107" s="79" t="s">
        <v>230</v>
      </c>
      <c r="E107" s="21"/>
      <c r="F107" s="93">
        <f>20/5</f>
        <v>4</v>
      </c>
      <c r="G107" s="94" t="s">
        <v>293</v>
      </c>
      <c r="H107" s="95">
        <f>20/5</f>
        <v>4</v>
      </c>
      <c r="I107" s="96" t="s">
        <v>293</v>
      </c>
      <c r="J107" s="22"/>
      <c r="K107" s="31"/>
      <c r="L107" s="71"/>
      <c r="M107" s="28"/>
      <c r="N107" s="29"/>
      <c r="O107" s="30"/>
      <c r="P107" s="72"/>
      <c r="Q107" s="18"/>
    </row>
    <row r="108" spans="1:17" x14ac:dyDescent="0.25">
      <c r="A108" s="19">
        <v>102</v>
      </c>
      <c r="B108" s="83" t="s">
        <v>172</v>
      </c>
      <c r="C108" s="78" t="s">
        <v>179</v>
      </c>
      <c r="D108" s="79" t="s">
        <v>26</v>
      </c>
      <c r="E108" s="21"/>
      <c r="F108" s="24">
        <v>1.2</v>
      </c>
      <c r="G108" s="20" t="s">
        <v>277</v>
      </c>
      <c r="H108" s="22">
        <v>0</v>
      </c>
      <c r="I108" s="32" t="s">
        <v>288</v>
      </c>
      <c r="J108" s="22"/>
      <c r="K108" s="31"/>
      <c r="L108" s="71"/>
      <c r="M108" s="28"/>
      <c r="N108" s="29"/>
      <c r="O108" s="30"/>
      <c r="P108" s="72"/>
      <c r="Q108" s="18"/>
    </row>
    <row r="109" spans="1:17" x14ac:dyDescent="0.25">
      <c r="A109" s="19">
        <v>103</v>
      </c>
      <c r="B109" s="83" t="s">
        <v>173</v>
      </c>
      <c r="C109" s="78" t="s">
        <v>41</v>
      </c>
      <c r="D109" s="79" t="s">
        <v>260</v>
      </c>
      <c r="E109" s="21"/>
      <c r="F109" s="24">
        <v>4</v>
      </c>
      <c r="G109" s="20" t="s">
        <v>277</v>
      </c>
      <c r="H109" s="22"/>
      <c r="I109" s="32"/>
      <c r="J109" s="22"/>
      <c r="K109" s="31"/>
      <c r="L109" s="71"/>
      <c r="M109" s="28"/>
      <c r="N109" s="29"/>
      <c r="O109" s="30"/>
      <c r="P109" s="72"/>
      <c r="Q109" s="18"/>
    </row>
    <row r="110" spans="1:17" x14ac:dyDescent="0.25">
      <c r="A110" s="19">
        <v>104</v>
      </c>
      <c r="B110" s="83" t="s">
        <v>174</v>
      </c>
      <c r="C110" s="78" t="s">
        <v>261</v>
      </c>
      <c r="D110" s="79" t="s">
        <v>93</v>
      </c>
      <c r="E110" s="21"/>
      <c r="F110" s="24">
        <v>2.4</v>
      </c>
      <c r="G110" s="20" t="s">
        <v>277</v>
      </c>
      <c r="H110" s="22">
        <v>0</v>
      </c>
      <c r="I110" s="32" t="s">
        <v>288</v>
      </c>
      <c r="J110" s="22"/>
      <c r="K110" s="31"/>
      <c r="L110" s="71"/>
      <c r="M110" s="28"/>
      <c r="N110" s="29"/>
      <c r="O110" s="30"/>
      <c r="P110" s="72"/>
      <c r="Q110" s="18"/>
    </row>
    <row r="111" spans="1:17" x14ac:dyDescent="0.25">
      <c r="A111" s="42">
        <v>105</v>
      </c>
      <c r="B111" s="84" t="s">
        <v>175</v>
      </c>
      <c r="C111" s="81" t="s">
        <v>39</v>
      </c>
      <c r="D111" s="80" t="s">
        <v>40</v>
      </c>
      <c r="E111" s="77"/>
      <c r="F111" s="92">
        <v>10.4</v>
      </c>
      <c r="G111" s="33" t="s">
        <v>277</v>
      </c>
      <c r="H111" s="87">
        <v>4</v>
      </c>
      <c r="I111" s="43" t="s">
        <v>288</v>
      </c>
      <c r="J111" s="34"/>
      <c r="K111" s="35"/>
      <c r="L111" s="73"/>
      <c r="M111" s="36"/>
      <c r="N111" s="37"/>
      <c r="O111" s="38"/>
      <c r="P111" s="74"/>
      <c r="Q111" s="44"/>
    </row>
    <row r="112" spans="1:17" x14ac:dyDescent="0.25">
      <c r="A112" s="3"/>
      <c r="B112" s="10"/>
      <c r="C112" s="40"/>
      <c r="E112" s="3"/>
      <c r="G112" s="3"/>
      <c r="H112" s="39"/>
      <c r="J112" s="57"/>
      <c r="K112" s="3"/>
      <c r="P112" s="57"/>
      <c r="Q112" s="39"/>
    </row>
    <row r="113" spans="1:16" x14ac:dyDescent="0.25">
      <c r="A113" s="3"/>
      <c r="B113" s="5"/>
      <c r="E113" s="3"/>
      <c r="G113" s="3"/>
      <c r="J113" s="12"/>
      <c r="K113" s="3"/>
      <c r="N113" s="12" t="s">
        <v>56</v>
      </c>
    </row>
    <row r="114" spans="1:16" x14ac:dyDescent="0.25">
      <c r="A114" s="3"/>
      <c r="B114" s="5"/>
      <c r="E114" s="3"/>
      <c r="G114" s="3"/>
      <c r="J114" s="12"/>
      <c r="K114" s="3"/>
      <c r="N114" s="12"/>
    </row>
    <row r="115" spans="1:16" x14ac:dyDescent="0.25">
      <c r="A115" s="3"/>
      <c r="B115" s="5"/>
      <c r="E115" s="3"/>
      <c r="G115" s="3"/>
      <c r="J115" s="12"/>
      <c r="K115" s="3"/>
      <c r="N115" s="12"/>
    </row>
    <row r="116" spans="1:16" x14ac:dyDescent="0.25">
      <c r="A116" s="3"/>
      <c r="B116" s="5"/>
      <c r="E116" s="3"/>
      <c r="G116" s="3"/>
      <c r="J116" s="12"/>
      <c r="K116" s="3"/>
      <c r="N116" s="12"/>
    </row>
    <row r="117" spans="1:16" x14ac:dyDescent="0.25">
      <c r="A117" s="3"/>
      <c r="B117" s="5"/>
      <c r="E117" s="3"/>
      <c r="G117" s="88"/>
      <c r="J117" s="12"/>
      <c r="K117" s="3"/>
      <c r="N117" s="12"/>
    </row>
    <row r="118" spans="1:16" x14ac:dyDescent="0.25">
      <c r="A118" s="3"/>
      <c r="B118" s="5"/>
      <c r="E118" s="3"/>
      <c r="G118" s="88"/>
      <c r="J118" s="12"/>
      <c r="K118" s="3"/>
      <c r="N118" s="12"/>
    </row>
    <row r="119" spans="1:16" x14ac:dyDescent="0.25">
      <c r="A119" s="3"/>
      <c r="B119" s="5"/>
      <c r="E119" s="3"/>
      <c r="G119" s="88"/>
      <c r="J119" s="12"/>
      <c r="K119" s="3"/>
      <c r="N119" s="12"/>
    </row>
    <row r="120" spans="1:16" x14ac:dyDescent="0.25">
      <c r="A120" s="3"/>
      <c r="B120" s="5"/>
      <c r="E120" s="3"/>
      <c r="G120" s="88"/>
      <c r="J120" s="12"/>
      <c r="K120" s="3"/>
      <c r="N120" s="12"/>
    </row>
    <row r="121" spans="1:16" s="8" customFormat="1" x14ac:dyDescent="0.25">
      <c r="B121" s="10"/>
      <c r="C121" s="40"/>
      <c r="D121" s="40"/>
      <c r="G121" s="88"/>
      <c r="J121" s="57"/>
      <c r="L121" s="57"/>
      <c r="N121" s="57"/>
      <c r="P121" s="57"/>
    </row>
    <row r="122" spans="1:16" s="8" customFormat="1" x14ac:dyDescent="0.25">
      <c r="B122" s="10"/>
      <c r="C122" s="40"/>
      <c r="D122" s="49"/>
      <c r="E122" s="50"/>
      <c r="F122" s="50"/>
      <c r="G122" s="89"/>
      <c r="H122" s="50"/>
      <c r="I122" s="50"/>
      <c r="J122" s="51"/>
      <c r="K122" s="50"/>
      <c r="L122" s="57"/>
      <c r="N122" s="57"/>
      <c r="P122" s="57"/>
    </row>
    <row r="123" spans="1:16" s="8" customFormat="1" x14ac:dyDescent="0.25">
      <c r="B123" s="10"/>
      <c r="C123" s="40"/>
      <c r="D123" s="49"/>
      <c r="E123" s="50"/>
      <c r="F123" s="50"/>
      <c r="G123" s="89"/>
      <c r="H123" s="50"/>
      <c r="I123" s="50"/>
      <c r="J123" s="51"/>
      <c r="K123" s="50"/>
      <c r="L123" s="57"/>
      <c r="N123" s="57"/>
      <c r="P123" s="57"/>
    </row>
    <row r="124" spans="1:16" s="8" customFormat="1" x14ac:dyDescent="0.25">
      <c r="B124" s="10"/>
      <c r="C124" s="40"/>
      <c r="D124" s="49"/>
      <c r="E124" s="50"/>
      <c r="F124" s="50"/>
      <c r="G124" s="89"/>
      <c r="H124" s="50"/>
      <c r="I124" s="50"/>
      <c r="J124" s="51"/>
      <c r="K124" s="50"/>
      <c r="L124" s="57"/>
      <c r="N124" s="57"/>
      <c r="P124" s="57"/>
    </row>
    <row r="125" spans="1:16" s="8" customFormat="1" x14ac:dyDescent="0.25">
      <c r="B125" s="48"/>
      <c r="C125" s="49"/>
      <c r="D125" s="49"/>
      <c r="E125" s="50"/>
      <c r="F125" s="50"/>
      <c r="G125" s="89"/>
      <c r="H125" s="50"/>
      <c r="I125" s="50"/>
      <c r="J125" s="51"/>
      <c r="K125" s="50"/>
      <c r="L125" s="51"/>
      <c r="M125" s="50"/>
      <c r="N125" s="51"/>
      <c r="P125" s="57"/>
    </row>
    <row r="126" spans="1:16" s="8" customFormat="1" x14ac:dyDescent="0.25">
      <c r="B126" s="48"/>
      <c r="C126" s="49"/>
      <c r="D126" s="49"/>
      <c r="E126" s="50"/>
      <c r="F126" s="50"/>
      <c r="G126" s="89"/>
      <c r="H126" s="50"/>
      <c r="I126" s="50"/>
      <c r="J126" s="51"/>
      <c r="K126" s="50"/>
      <c r="L126" s="51"/>
      <c r="M126" s="50"/>
      <c r="N126" s="51"/>
      <c r="P126" s="57"/>
    </row>
    <row r="127" spans="1:16" s="8" customFormat="1" x14ac:dyDescent="0.25">
      <c r="B127" s="48"/>
      <c r="C127" s="49"/>
      <c r="D127" s="49"/>
      <c r="E127" s="50"/>
      <c r="F127" s="50"/>
      <c r="G127" s="50"/>
      <c r="H127" s="50"/>
      <c r="I127" s="50"/>
      <c r="J127" s="51"/>
      <c r="K127" s="50"/>
      <c r="L127" s="51"/>
      <c r="M127" s="50"/>
      <c r="N127" s="50"/>
      <c r="P127" s="57"/>
    </row>
    <row r="128" spans="1:16" s="50" customFormat="1" ht="82.5" customHeight="1" x14ac:dyDescent="0.25">
      <c r="A128" s="48"/>
      <c r="B128" s="114"/>
      <c r="C128" s="114"/>
      <c r="D128" s="58" t="s">
        <v>42</v>
      </c>
      <c r="E128" s="58" t="s">
        <v>43</v>
      </c>
      <c r="F128" s="58" t="s">
        <v>44</v>
      </c>
      <c r="G128" s="58" t="s">
        <v>45</v>
      </c>
      <c r="H128" s="58" t="s">
        <v>46</v>
      </c>
      <c r="J128" s="58" t="s">
        <v>47</v>
      </c>
      <c r="K128" s="58" t="s">
        <v>48</v>
      </c>
      <c r="L128" s="58" t="s">
        <v>49</v>
      </c>
    </row>
    <row r="129" spans="1:16" s="50" customFormat="1" x14ac:dyDescent="0.25">
      <c r="A129" s="48"/>
      <c r="B129" s="113" t="s">
        <v>50</v>
      </c>
      <c r="C129" s="113"/>
      <c r="D129" s="59">
        <v>27</v>
      </c>
      <c r="E129" s="59">
        <v>19</v>
      </c>
      <c r="F129" s="60">
        <v>4</v>
      </c>
      <c r="G129" s="61">
        <f>D137/F129</f>
        <v>6.25</v>
      </c>
      <c r="H129" s="62">
        <f>F129/E129</f>
        <v>0.21052631578947367</v>
      </c>
      <c r="J129" s="60">
        <v>10</v>
      </c>
      <c r="K129" s="60">
        <f>E129-J129</f>
        <v>9</v>
      </c>
      <c r="L129" s="62">
        <f>F129/K129</f>
        <v>0.44444444444444442</v>
      </c>
    </row>
    <row r="130" spans="1:16" s="50" customFormat="1" x14ac:dyDescent="0.25">
      <c r="A130" s="48"/>
      <c r="B130" s="52"/>
      <c r="E130" s="56"/>
      <c r="G130" s="48"/>
      <c r="J130" s="76"/>
      <c r="K130" s="48"/>
    </row>
    <row r="131" spans="1:16" s="50" customFormat="1" x14ac:dyDescent="0.25">
      <c r="A131" s="48"/>
      <c r="B131" s="113" t="s">
        <v>37</v>
      </c>
      <c r="C131" s="113"/>
      <c r="D131" s="76" t="s">
        <v>51</v>
      </c>
      <c r="E131" s="56"/>
      <c r="G131" s="48"/>
      <c r="J131" s="76"/>
      <c r="K131" s="48"/>
    </row>
    <row r="132" spans="1:16" s="50" customFormat="1" x14ac:dyDescent="0.25">
      <c r="A132" s="48"/>
      <c r="B132" s="113">
        <v>6</v>
      </c>
      <c r="C132" s="113"/>
      <c r="D132" s="48">
        <v>3</v>
      </c>
      <c r="E132" s="56"/>
      <c r="G132" s="48"/>
      <c r="J132" s="76"/>
      <c r="K132" s="48"/>
    </row>
    <row r="133" spans="1:16" s="50" customFormat="1" x14ac:dyDescent="0.25">
      <c r="A133" s="48"/>
      <c r="B133" s="113">
        <v>7</v>
      </c>
      <c r="C133" s="113"/>
      <c r="D133" s="48">
        <v>1</v>
      </c>
      <c r="E133" s="56"/>
      <c r="G133" s="48"/>
      <c r="J133" s="76"/>
      <c r="K133" s="48"/>
    </row>
    <row r="134" spans="1:16" s="50" customFormat="1" x14ac:dyDescent="0.25">
      <c r="A134" s="48"/>
      <c r="B134" s="113">
        <v>8</v>
      </c>
      <c r="C134" s="113"/>
      <c r="D134" s="48"/>
      <c r="E134" s="56"/>
      <c r="G134" s="48"/>
      <c r="J134" s="76"/>
      <c r="K134" s="48"/>
    </row>
    <row r="135" spans="1:16" s="50" customFormat="1" x14ac:dyDescent="0.25">
      <c r="A135" s="48"/>
      <c r="B135" s="113">
        <v>9</v>
      </c>
      <c r="C135" s="113"/>
      <c r="D135" s="48"/>
      <c r="E135" s="56"/>
      <c r="G135" s="48"/>
      <c r="J135" s="76"/>
      <c r="K135" s="48"/>
    </row>
    <row r="136" spans="1:16" s="50" customFormat="1" x14ac:dyDescent="0.25">
      <c r="A136" s="48"/>
      <c r="B136" s="113">
        <v>10</v>
      </c>
      <c r="C136" s="113"/>
      <c r="D136" s="48"/>
      <c r="E136" s="56"/>
      <c r="G136" s="48"/>
      <c r="J136" s="76"/>
      <c r="K136" s="48"/>
    </row>
    <row r="137" spans="1:16" s="50" customFormat="1" x14ac:dyDescent="0.25">
      <c r="A137" s="48"/>
      <c r="B137" s="113" t="s">
        <v>50</v>
      </c>
      <c r="C137" s="113"/>
      <c r="D137" s="48">
        <f>B132*D132+B133*D133+B134*D134+B135*D135+B136*D136</f>
        <v>25</v>
      </c>
      <c r="E137" s="56"/>
      <c r="G137" s="48"/>
      <c r="J137" s="76"/>
      <c r="K137" s="48"/>
    </row>
    <row r="138" spans="1:16" s="8" customFormat="1" x14ac:dyDescent="0.25">
      <c r="A138" s="10"/>
      <c r="B138" s="52"/>
      <c r="C138" s="50"/>
      <c r="D138" s="50"/>
      <c r="E138" s="56"/>
      <c r="F138" s="50"/>
      <c r="G138" s="48"/>
      <c r="H138" s="50"/>
      <c r="I138" s="50"/>
      <c r="J138" s="76"/>
      <c r="K138" s="48"/>
      <c r="L138" s="50"/>
      <c r="M138" s="50"/>
      <c r="N138" s="50"/>
    </row>
    <row r="139" spans="1:16" s="8" customFormat="1" x14ac:dyDescent="0.25">
      <c r="A139" s="10"/>
      <c r="B139" s="52"/>
      <c r="C139" s="50"/>
      <c r="D139" s="50"/>
      <c r="E139" s="56"/>
      <c r="F139" s="50"/>
      <c r="G139" s="48"/>
      <c r="H139" s="50"/>
      <c r="I139" s="50"/>
      <c r="J139" s="76"/>
      <c r="K139" s="48"/>
      <c r="L139" s="50"/>
      <c r="M139" s="50"/>
      <c r="N139" s="50"/>
    </row>
    <row r="140" spans="1:16" s="8" customFormat="1" x14ac:dyDescent="0.25">
      <c r="A140" s="48"/>
      <c r="B140" s="48"/>
      <c r="C140" s="50"/>
      <c r="D140" s="49"/>
      <c r="E140" s="56"/>
      <c r="F140" s="50"/>
      <c r="G140" s="48"/>
      <c r="H140" s="50"/>
      <c r="I140" s="50"/>
      <c r="J140" s="63"/>
      <c r="K140" s="48"/>
      <c r="L140" s="51"/>
      <c r="M140" s="50"/>
      <c r="N140" s="50"/>
      <c r="P140" s="57"/>
    </row>
    <row r="141" spans="1:16" s="8" customFormat="1" x14ac:dyDescent="0.25">
      <c r="A141" s="48"/>
      <c r="B141" s="52"/>
      <c r="C141" s="49"/>
      <c r="D141" s="49"/>
      <c r="E141" s="56"/>
      <c r="F141" s="50"/>
      <c r="G141" s="48"/>
      <c r="H141" s="50"/>
      <c r="I141" s="50"/>
      <c r="J141" s="63"/>
      <c r="K141" s="48"/>
      <c r="L141" s="51"/>
      <c r="M141" s="50"/>
      <c r="N141" s="50"/>
      <c r="P141" s="57"/>
    </row>
    <row r="142" spans="1:16" x14ac:dyDescent="0.25">
      <c r="A142" s="41"/>
      <c r="B142" s="53"/>
      <c r="C142" s="45"/>
      <c r="D142" s="45"/>
      <c r="E142" s="54"/>
      <c r="F142" s="46"/>
      <c r="G142" s="41"/>
      <c r="H142" s="46"/>
      <c r="I142" s="46"/>
      <c r="J142" s="55"/>
      <c r="K142" s="41"/>
      <c r="L142" s="47"/>
      <c r="M142" s="46"/>
      <c r="N142" s="46"/>
    </row>
    <row r="143" spans="1:16" x14ac:dyDescent="0.25">
      <c r="B143" s="53"/>
      <c r="C143" s="45"/>
      <c r="D143" s="45"/>
      <c r="E143" s="54"/>
      <c r="F143" s="46"/>
      <c r="G143" s="41"/>
      <c r="H143" s="46"/>
      <c r="I143" s="46"/>
      <c r="J143" s="55"/>
      <c r="K143" s="41"/>
      <c r="L143" s="47"/>
      <c r="M143" s="46"/>
      <c r="N143" s="46"/>
    </row>
  </sheetData>
  <autoFilter ref="O6:O122"/>
  <mergeCells count="20">
    <mergeCell ref="B134:C134"/>
    <mergeCell ref="B135:C135"/>
    <mergeCell ref="B136:C136"/>
    <mergeCell ref="B137:C137"/>
    <mergeCell ref="B128:C128"/>
    <mergeCell ref="B129:C129"/>
    <mergeCell ref="B131:C131"/>
    <mergeCell ref="B132:C132"/>
    <mergeCell ref="B133:C133"/>
    <mergeCell ref="A5:A6"/>
    <mergeCell ref="F5:G5"/>
    <mergeCell ref="B5:B6"/>
    <mergeCell ref="M5:O5"/>
    <mergeCell ref="E5:E6"/>
    <mergeCell ref="Q5:Q6"/>
    <mergeCell ref="H5:I5"/>
    <mergeCell ref="D5:D6"/>
    <mergeCell ref="C5:C6"/>
    <mergeCell ref="J5:K5"/>
    <mergeCell ref="P5:P6"/>
  </mergeCells>
  <phoneticPr fontId="1" type="noConversion"/>
  <pageMargins left="0.59055118110236227" right="0.19685039370078741" top="0.39370078740157483" bottom="0.23622047244094491" header="0.19685039370078741" footer="7.874015748031496E-2"/>
  <pageSetup paperSize="9" orientation="landscape" r:id="rId1"/>
  <headerFooter alignWithMargins="0">
    <oddFooter>&amp;LДатум штампања: &amp;D&amp;C&amp;P/&amp;N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Микроекономија</vt:lpstr>
      <vt:lpstr>Микроекономија!Print_Area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Tomas</dc:creator>
  <cp:lastModifiedBy>User</cp:lastModifiedBy>
  <cp:lastPrinted>2018-06-18T12:01:50Z</cp:lastPrinted>
  <dcterms:created xsi:type="dcterms:W3CDTF">2006-03-31T06:20:18Z</dcterms:created>
  <dcterms:modified xsi:type="dcterms:W3CDTF">2021-02-15T18:28:09Z</dcterms:modified>
</cp:coreProperties>
</file>